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<sst xmlns="http://schemas.openxmlformats.org/spreadsheetml/2006/main" count="275" uniqueCount="181">
  <si>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</si>
  <si>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</si>
  <si>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Единый  сельскохозяйственный налог </t>
  </si>
  <si>
    <t>Земельный налог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</si>
  <si>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</si>
  <si>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</si>
  <si>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Код классификации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</si>
  <si>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</si>
  <si>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</si>
  <si>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</si>
  <si>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</si>
  <si>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</si>
  <si>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</si>
  <si>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</si>
  <si>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</si>
  <si>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</si>
  <si>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000 1 05 00000 00 0000 000</t>
  </si>
  <si>
    <t>НАЛОГИ НА СОВОКУПНЫЙ ДОХОД</t>
  </si>
  <si>
    <t>000 1 05 03000 01 0000 110</t>
  </si>
  <si>
    <t>000 1 06 00000 00 0000 000</t>
  </si>
  <si>
    <t>НАЛОГИ НА ИМУЩЕСТВО</t>
  </si>
  <si>
    <t>000 1 06 01000 00 0000 110</t>
  </si>
  <si>
    <t>Налог на имущество  физических лиц</t>
  </si>
  <si>
    <t>000 1 06 06000 00 0000 110</t>
  </si>
  <si>
    <t>000 1 06 06020 00 0000 110</t>
  </si>
  <si>
    <t>Земмельный налог, взимаемый по ставкам, установленным в соответствии с подпунктом 2 пункта 1 статьи 394 НК РФ</t>
  </si>
  <si>
    <t>000 1 08 00000 00 0000 000</t>
  </si>
  <si>
    <t xml:space="preserve">ГОСУДАРСТВЕННАЯ ПОШЛИНА 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</si>
  <si>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</si>
  <si>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</si>
  <si>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</si>
  <si>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</si>
  <si>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</si>
  <si>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 xml:space="preserve">ДОХОДЫ  ОТ ИСПОЛЬЗОВАНИЯ ИМУЩЕСТВА, НАХОДЯЩЕГОСЯ В ГОСУДАРСТВЕННОЙ И МУНИЦИПАЛЬНОЙ СОБСТВЕННОСТИ </t>
  </si>
  <si>
    <t>000 1 13 00000 00 0000 130</t>
  </si>
  <si>
    <t>000 1 14 00000 00 0000 000</t>
  </si>
  <si>
    <t>Доходы от  реализации  иного  имущества, находящегося в  собственности  поселений  (за исключением имущества  муниципальных бюджетных  и  автономных  учреждений,  а также имущества муниципальных  унитарных предприятий, в том  числе  казенных),  в части реализации основных средств по указанному имуществу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</si>
  <si>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</si>
  <si>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</si>
  <si>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</si>
  <si>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</si>
  <si>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</si>
  <si>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</si>
  <si>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</si>
  <si>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</si>
  <si>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район</t>
  </si>
  <si>
    <t>Безвозмездные поступления от негосударственных (муниципальных) организаций</t>
  </si>
  <si>
    <t>ВСЕГО ДОХОДОВ</t>
  </si>
  <si>
    <t>Ожидаемая оценка 2016</t>
  </si>
  <si>
    <t>Ожидаемая оценка 2017</t>
  </si>
  <si>
    <t>Наименование дохода</t>
  </si>
  <si>
    <t>Расчет показателей</t>
  </si>
  <si>
    <t xml:space="preserve">Наименование показателя </t>
  </si>
  <si>
    <t>Формула</t>
  </si>
  <si>
    <t>Значение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</si>
  <si>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</si>
  <si>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ф.151</t>
  </si>
  <si>
    <t>2 полуг. / 1 полугод.</t>
  </si>
  <si>
    <t>Расчет экономики</t>
  </si>
  <si>
    <t>ФОТ 2016</t>
  </si>
  <si>
    <t>ФОТ 2017</t>
  </si>
  <si>
    <t>ТР ФОТ 2017 к 2016</t>
  </si>
  <si>
    <t>ФОТ 2017 / ФОТ 2016 * 100%</t>
  </si>
  <si>
    <t>Прогноз Комитета по управлению муниц. собсв-ю.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</si>
  <si>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</si>
  <si>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</si>
  <si>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в том числе:</t>
  </si>
  <si>
    <t>Закон Тульской области "О наделении органов местного самоуправления полномочиями по предоставлению мер соц. поддержки работникам муниципальных библиотек, муниципальных музеев и их филиалов"</t>
  </si>
  <si>
    <t>приведеные для расходов на аппарат</t>
  </si>
  <si>
    <t xml:space="preserve">область </t>
  </si>
  <si>
    <t>000 1 06 01030 13 0000 110</t>
  </si>
  <si>
    <t>Налог на имущество  физических лиц, взимаемый по ставкам, применяемым к обектам налогообложения, расположенным в границах   городских поселений</t>
  </si>
  <si>
    <t>000 1 06 06043 00 0000 110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</si>
  <si>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</si>
  <si>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</si>
  <si>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 городских поселений</t>
  </si>
  <si>
    <t>000 1 06 06033 13 0000 110</t>
  </si>
  <si>
    <t>Земельный налог с организаций, обладающих земельным участком, расположенным в границах  городских поселений</t>
  </si>
  <si>
    <t>000 1 11 05013 13 0000 120</t>
  </si>
  <si>
    <t>000 1 11 05035 13 0000 120</t>
  </si>
  <si>
    <t>000 1 11 09045 13 0000 120</t>
  </si>
  <si>
    <t>000 1 13 01995 13 0000 130</t>
  </si>
  <si>
    <t>Прочие   поступления   от   использования имущества, находящегося  в  собственности  городских поселений   (за   исключением   имущества муниципальных бюджетных и  автономных   учреждений, а также имущества  муниципальных  унитарных предприятий, в том числе казенных</t>
  </si>
  <si>
    <t>Доходы от сдачи в аренду имущества находящегося в оперативном управлении органов управления  городских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</si>
  <si>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</t>
  </si>
  <si>
    <t>Прочие доходы от оказания платных услуг (работ) получателями средств бюджетов  городских поселений</t>
  </si>
  <si>
    <t>Прочие доходы от компенсации затрат бюджетов  городских поселений</t>
  </si>
  <si>
    <t>000 1 13 02995 13 0000 130</t>
  </si>
  <si>
    <t>000 1 14 002053 13 0000 410</t>
  </si>
  <si>
    <t>000 1 14 06013 13 0000 430</t>
  </si>
  <si>
    <t>Прочие неналоговые доходы бюджетов городских поселений</t>
  </si>
  <si>
    <t>000 1 17 05050 13 0000 180</t>
  </si>
  <si>
    <t>Прочие межбюджетные трансферты, передаваемые бюджетам  городских поселений</t>
  </si>
  <si>
    <t>000 2 04 00000 13 0000 180</t>
  </si>
  <si>
    <t>Поступления от денежных пожертвований, предоставляемых негосударственными организациями получателям средств  бюджетов городских поселений</t>
  </si>
  <si>
    <t>000 2 04 05020 13 0000 180</t>
  </si>
  <si>
    <t>Поступления от денежных пожертвований, предоставляемых физическими лицами получателям средств  бюджетов городских поселений</t>
  </si>
  <si>
    <t>000 20705020 13 0000 180</t>
  </si>
  <si>
    <t>000 219 05000 13 0000151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</si>
  <si>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</si>
  <si>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Факт на 01.07.15</t>
  </si>
  <si>
    <t>ФОТ 2018</t>
  </si>
  <si>
    <t>ТР ФОТ 2018 к 2017</t>
  </si>
  <si>
    <t>ФОТ 2018 / ФОТ 2017 * 100%</t>
  </si>
  <si>
    <t>Ожидаемая оценка 2018</t>
  </si>
  <si>
    <t>Ожидаемая 2017 * ТР ФОТ 2017 к 2016</t>
  </si>
  <si>
    <t>Ожидаемая 2018 * ТР ФОТ 2018 к 2017</t>
  </si>
  <si>
    <t>5-МН, строка 3500</t>
  </si>
  <si>
    <t>Факт 2 полугодие 2015</t>
  </si>
  <si>
    <t>Темп роста 2 полугодия к 1-му 2015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</si>
  <si>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</si>
  <si>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000 114 02053 13 0000 410</t>
  </si>
  <si>
    <t xml:space="preserve">Доходы от реализации  иного имущества, находящегося в собственности городских поселений (за исключением имущества бюджетных, автономных учреждений, а </t>
  </si>
  <si>
    <t>повышение оплаты труда работникам муниципальных культурно-досуговых учреждений</t>
  </si>
  <si>
    <t>Доходы от продажи земельных участков, находящихся в собственности   городских поселений(за исключением земельных участков бюджетных и автономных учреждений)</t>
  </si>
  <si>
    <t>000 1 14 06025 13 0000 430</t>
  </si>
  <si>
    <t>Денежные взыскания (штрафы) установленные законами субъектов  Российской Федерации за несоблюдение муниципальных правовых актов, зачисляемые в бюджеты поселений</t>
  </si>
  <si>
    <t>000 1 16 51040 02 0000 140</t>
  </si>
  <si>
    <t>норматив 27,7%</t>
  </si>
  <si>
    <t>План 2016</t>
  </si>
  <si>
    <t>Факт на 01.09.16</t>
  </si>
  <si>
    <t>Факт на 01.07.16</t>
  </si>
  <si>
    <t>Факт 2015</t>
  </si>
  <si>
    <t>Факт 2015- Факт на 01.07.2015</t>
  </si>
  <si>
    <t>Ожидаемое 2 полугодие 2016</t>
  </si>
  <si>
    <t>Темп роста 2 полугодия к 1-му 2015 * Факт на 01.07.16</t>
  </si>
  <si>
    <t>Ожидаемое 2 полугодие 2016+Факт на 01.07.16</t>
  </si>
  <si>
    <t>ФОТ 2019</t>
  </si>
  <si>
    <t>ТР ФОТ 2019 к 2018</t>
  </si>
  <si>
    <t>ФОТ 2019 / ФОТ 2018 * 100%</t>
  </si>
  <si>
    <t>Ожидаемая оценка 2019</t>
  </si>
  <si>
    <t>Ожидаемая 2019 * ТР ФОТ 2019 к 2018</t>
  </si>
  <si>
    <t>ФОТ 1 полуг+оценка 2 полуг(ФОТ 1полуг*темп роста)</t>
  </si>
  <si>
    <t>Факт на 01.09.2016</t>
  </si>
  <si>
    <t>Факт на 01.09.2016 / 8*12</t>
  </si>
  <si>
    <t xml:space="preserve"> Сумма налога, подлежащая  перечислению в бюджет за 2015 г.</t>
  </si>
  <si>
    <t>5-МН, строка (2500-2600)</t>
  </si>
  <si>
    <t>5-МН, строка 3500-3600</t>
  </si>
  <si>
    <t>согласно заключенным договорам аренды</t>
  </si>
  <si>
    <t>000 1 11 05075 13 0000 120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</si>
  <si>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</si>
  <si>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расчет МКУ "ЦКСиБО"</t>
  </si>
  <si>
    <t>расчет МКУ "Централизованная бухгалтерия"</t>
  </si>
  <si>
    <t>5 МН 413(2014г)+1896 (2015г)</t>
  </si>
  <si>
    <t>5-МН, 96 (2014г) + 1350 (2015 г)</t>
  </si>
  <si>
    <t>000 117  01050 13 0000 180</t>
  </si>
  <si>
    <t>Невыясненные поступления, зачисляемые в бюджеты городских поселений</t>
  </si>
  <si>
    <t>План                  2020 год</t>
  </si>
  <si>
    <t>000 114 06313 13 0000 430</t>
  </si>
  <si>
    <t>Плата за увеличение площади земельных участков, находящихся в частной собственности, в результате перераспределения такаих земельных участков и земель(или)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</si>
  <si>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МБТиз средств муниципального дорожного фонда</t>
  </si>
  <si>
    <t>реализация мероприятий по применению информационных технологий</t>
  </si>
  <si>
    <t>План на 01.10.18</t>
  </si>
  <si>
    <t>Исполнено на 01.10.18</t>
  </si>
  <si>
    <t>Ожидаемая оценка  2018</t>
  </si>
  <si>
    <t>Приложение 3</t>
  </si>
  <si>
    <t>000 2 02 15000 00 0000 150</t>
  </si>
  <si>
    <t>000 2 02 15001 13 0000 150</t>
  </si>
  <si>
    <t>000 2 02 15002 13 0000 150</t>
  </si>
  <si>
    <t>Дотации бюджетам  городских поселений на выравнивание бюджетной обеспеченности</t>
  </si>
  <si>
    <t>Дотации бюджетам  городских поселений на поддержку мер по обеспечению сбалансированности бюджетов</t>
  </si>
  <si>
    <t>000 2 02 35000 00 0000 150</t>
  </si>
  <si>
    <t>000 2 02 35118 13 0000 150</t>
  </si>
  <si>
    <t>Субвенции бюджетам  городских поселений на осуществление первичного воинского учета на территориях, где отсутствуют военные комиссариаты</t>
  </si>
  <si>
    <t>000 2 02 49999 13 0000 150</t>
  </si>
  <si>
    <t>000 2 02 30024 13 0000 150</t>
  </si>
  <si>
    <t>Субвенции бюджетам  городских поселений на выполнение передаваемых полномочий субъектов Российской Федерации</t>
  </si>
  <si>
    <t>000 2 02 29999 130000 150</t>
  </si>
  <si>
    <t>Прочие субсидии бюджетам городских поселений</t>
  </si>
  <si>
    <t xml:space="preserve">  Доходы бюджета муниципального образования город Советск Щекинского района в разрезе групп, подгрупп и статей классификации доходов на 2021 год </t>
  </si>
  <si>
    <t>План                                      2021 год</t>
  </si>
  <si>
    <t>реализация проента Народный бюджет</t>
  </si>
  <si>
    <t>материальное поощрение руководителей ТОС</t>
  </si>
  <si>
    <t>иные МБТ из бюджета ТО на частичную компенсацию расходов на оплату труда работников муниципальных учреждений культуры</t>
  </si>
  <si>
    <t>к решению Собрания депутатов МО город Советск "О бюджете  муниципального образования город Советск Щекинского района на 2021 год и плановый период 2022 и 2023 годов" от 16 декабря 2020 г. № 24-76</t>
  </si>
  <si>
    <t>Приложение 1</t>
  </si>
  <si>
    <t>000 1 16 020200 02 0200 140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</si>
  <si>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</t>
  </si>
  <si>
    <t>МБТ бюджетам МО посенлений на поддержку мер по обеспечению сбалансированности бюджетов</t>
  </si>
  <si>
    <t>МБТ на поддержку мер по улучшению качества управления муниципальными финансами</t>
  </si>
  <si>
    <t>к решению Собрания депутатов муниципального образования город Советск Щекинского района "О внесении изменений в решение Собрания депутатов от 16 декабря 2020 года №24-76                 "О бюджете   муниципального образования город Советск Щекинского района на 2021 год и плановый период 2022 и 2023 годов" от 23.06.2021 г.№  34-106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</si>
</sst>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00"/>
    <numFmt numFmtId="190" formatCode="0.0000000"/>
    <numFmt numFmtId="191" formatCode="0.0000"/>
    <numFmt numFmtId="192" formatCode="0.000"/>
    <numFmt numFmtId="193" formatCode="0.0"/>
    <numFmt numFmtId="194" formatCode="0.0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7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imes New Roman Cyr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54"/>
      <name val="Times New Roman"/>
      <family val="1"/>
    </font>
    <font>
      <b/>
      <sz val="8"/>
      <color indexed="54"/>
      <name val="Times New Roman"/>
      <family val="1"/>
    </font>
    <font>
      <sz val="8"/>
      <color indexed="8"/>
      <name val="Times New Roman Cyr"/>
      <family val="1"/>
    </font>
    <font>
      <sz val="8"/>
      <color indexed="12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i/>
      <sz val="8"/>
      <name val="Times New Roman Cyr"/>
      <family val="1"/>
    </font>
    <font>
      <i/>
      <sz val="8"/>
      <name val="Times New Roman"/>
      <family val="1"/>
    </font>
    <font>
      <i/>
      <sz val="8"/>
      <color indexed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 Cyr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0"/>
      <color indexed="54"/>
      <name val="Times New Roman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4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4" fillId="33" borderId="0" xfId="0" applyFont="1" applyFill="1" applyAlignment="1">
      <alignment wrapText="1"/>
    </xf>
    <xf numFmtId="0" fontId="5" fillId="33" borderId="0" xfId="0" applyFont="1" applyFill="1" applyAlignment="1">
      <alignment wrapText="1"/>
    </xf>
    <xf numFmtId="193" fontId="6" fillId="34" borderId="10" xfId="0" applyNumberFormat="1" applyFont="1" applyFill="1" applyBorder="1" applyAlignment="1">
      <alignment horizontal="center" vertical="center" wrapText="1"/>
    </xf>
    <xf numFmtId="193" fontId="7" fillId="35" borderId="11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193" fontId="6" fillId="34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8" fillId="37" borderId="10" xfId="0" applyFont="1" applyFill="1" applyBorder="1" applyAlignment="1">
      <alignment horizontal="center" wrapText="1"/>
    </xf>
    <xf numFmtId="0" fontId="13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center" wrapText="1"/>
    </xf>
    <xf numFmtId="0" fontId="8" fillId="1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9" fillId="35" borderId="10" xfId="0" applyFont="1" applyFill="1" applyBorder="1" applyAlignment="1">
      <alignment wrapText="1"/>
    </xf>
    <xf numFmtId="0" fontId="6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 wrapText="1"/>
    </xf>
    <xf numFmtId="193" fontId="6" fillId="39" borderId="11" xfId="0" applyNumberFormat="1" applyFont="1" applyFill="1" applyBorder="1" applyAlignment="1">
      <alignment horizontal="center" vertical="center" wrapText="1"/>
    </xf>
    <xf numFmtId="193" fontId="6" fillId="38" borderId="10" xfId="0" applyNumberFormat="1" applyFont="1" applyFill="1" applyBorder="1" applyAlignment="1">
      <alignment horizontal="center" vertical="center" wrapText="1"/>
    </xf>
    <xf numFmtId="193" fontId="6" fillId="38" borderId="10" xfId="0" applyNumberFormat="1" applyFont="1" applyFill="1" applyBorder="1" applyAlignment="1">
      <alignment horizontal="center" wrapText="1"/>
    </xf>
    <xf numFmtId="0" fontId="6" fillId="39" borderId="10" xfId="0" applyNumberFormat="1" applyFont="1" applyFill="1" applyBorder="1" applyAlignment="1">
      <alignment horizontal="center" vertical="center" wrapText="1"/>
    </xf>
    <xf numFmtId="0" fontId="9" fillId="40" borderId="11" xfId="0" applyFont="1" applyFill="1" applyBorder="1" applyAlignment="1">
      <alignment wrapText="1"/>
    </xf>
    <xf numFmtId="193" fontId="9" fillId="40" borderId="11" xfId="0" applyNumberFormat="1" applyFont="1" applyFill="1" applyBorder="1" applyAlignment="1">
      <alignment horizontal="center" wrapText="1"/>
    </xf>
    <xf numFmtId="0" fontId="9" fillId="40" borderId="10" xfId="0" applyFont="1" applyFill="1" applyBorder="1" applyAlignment="1">
      <alignment wrapText="1"/>
    </xf>
    <xf numFmtId="193" fontId="9" fillId="40" borderId="10" xfId="0" applyNumberFormat="1" applyFont="1" applyFill="1" applyBorder="1" applyAlignment="1">
      <alignment horizontal="center" wrapText="1"/>
    </xf>
    <xf numFmtId="0" fontId="9" fillId="40" borderId="10" xfId="0" applyFont="1" applyFill="1" applyBorder="1" applyAlignment="1">
      <alignment horizontal="center" wrapText="1"/>
    </xf>
    <xf numFmtId="2" fontId="9" fillId="40" borderId="10" xfId="0" applyNumberFormat="1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193" fontId="3" fillId="40" borderId="12" xfId="0" applyNumberFormat="1" applyFont="1" applyFill="1" applyBorder="1" applyAlignment="1">
      <alignment horizontal="center" wrapText="1"/>
    </xf>
    <xf numFmtId="0" fontId="3" fillId="40" borderId="10" xfId="0" applyFont="1" applyFill="1" applyBorder="1" applyAlignment="1">
      <alignment wrapText="1"/>
    </xf>
    <xf numFmtId="193" fontId="3" fillId="38" borderId="10" xfId="0" applyNumberFormat="1" applyFont="1" applyFill="1" applyBorder="1" applyAlignment="1">
      <alignment horizontal="center" wrapText="1"/>
    </xf>
    <xf numFmtId="0" fontId="9" fillId="40" borderId="12" xfId="0" applyFont="1" applyFill="1" applyBorder="1" applyAlignment="1">
      <alignment wrapText="1"/>
    </xf>
    <xf numFmtId="193" fontId="3" fillId="40" borderId="10" xfId="0" applyNumberFormat="1" applyFont="1" applyFill="1" applyBorder="1" applyAlignment="1">
      <alignment horizontal="center" wrapText="1"/>
    </xf>
    <xf numFmtId="2" fontId="7" fillId="35" borderId="11" xfId="0" applyNumberFormat="1" applyFont="1" applyFill="1" applyBorder="1" applyAlignment="1">
      <alignment horizontal="center" vertical="center" wrapText="1"/>
    </xf>
    <xf numFmtId="2" fontId="12" fillId="37" borderId="10" xfId="0" applyNumberFormat="1" applyFont="1" applyFill="1" applyBorder="1" applyAlignment="1">
      <alignment horizontal="center" wrapText="1"/>
    </xf>
    <xf numFmtId="0" fontId="20" fillId="33" borderId="0" xfId="0" applyFont="1" applyFill="1" applyAlignment="1">
      <alignment wrapText="1"/>
    </xf>
    <xf numFmtId="0" fontId="8" fillId="40" borderId="10" xfId="0" applyFont="1" applyFill="1" applyBorder="1" applyAlignment="1">
      <alignment wrapText="1"/>
    </xf>
    <xf numFmtId="0" fontId="6" fillId="40" borderId="10" xfId="0" applyFont="1" applyFill="1" applyBorder="1" applyAlignment="1">
      <alignment horizontal="center" wrapText="1"/>
    </xf>
    <xf numFmtId="0" fontId="8" fillId="40" borderId="10" xfId="0" applyFont="1" applyFill="1" applyBorder="1" applyAlignment="1">
      <alignment horizontal="center" wrapText="1"/>
    </xf>
    <xf numFmtId="0" fontId="8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center" vertical="center" wrapText="1"/>
    </xf>
    <xf numFmtId="193" fontId="14" fillId="40" borderId="11" xfId="0" applyNumberFormat="1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wrapText="1"/>
    </xf>
    <xf numFmtId="0" fontId="13" fillId="40" borderId="10" xfId="0" applyFont="1" applyFill="1" applyBorder="1" applyAlignment="1">
      <alignment wrapText="1"/>
    </xf>
    <xf numFmtId="193" fontId="14" fillId="40" borderId="11" xfId="0" applyNumberFormat="1" applyFont="1" applyFill="1" applyBorder="1" applyAlignment="1">
      <alignment horizontal="center" vertical="center" wrapText="1"/>
    </xf>
    <xf numFmtId="193" fontId="15" fillId="40" borderId="11" xfId="0" applyNumberFormat="1" applyFont="1" applyFill="1" applyBorder="1" applyAlignment="1">
      <alignment horizontal="center" vertical="center" wrapText="1"/>
    </xf>
    <xf numFmtId="193" fontId="15" fillId="40" borderId="11" xfId="0" applyNumberFormat="1" applyFont="1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 horizontal="center"/>
    </xf>
    <xf numFmtId="0" fontId="16" fillId="40" borderId="10" xfId="0" applyFont="1" applyFill="1" applyBorder="1" applyAlignment="1">
      <alignment horizontal="center" wrapText="1"/>
    </xf>
    <xf numFmtId="0" fontId="17" fillId="40" borderId="10" xfId="0" applyFont="1" applyFill="1" applyBorder="1" applyAlignment="1">
      <alignment horizontal="center" wrapText="1"/>
    </xf>
    <xf numFmtId="0" fontId="17" fillId="40" borderId="10" xfId="0" applyFont="1" applyFill="1" applyBorder="1" applyAlignment="1">
      <alignment wrapText="1"/>
    </xf>
    <xf numFmtId="49" fontId="15" fillId="40" borderId="10" xfId="0" applyNumberFormat="1" applyFont="1" applyFill="1" applyBorder="1" applyAlignment="1">
      <alignment horizontal="center" wrapText="1"/>
    </xf>
    <xf numFmtId="0" fontId="18" fillId="40" borderId="10" xfId="0" applyFont="1" applyFill="1" applyBorder="1" applyAlignment="1">
      <alignment horizontal="center" wrapText="1"/>
    </xf>
    <xf numFmtId="193" fontId="2" fillId="41" borderId="10" xfId="0" applyNumberFormat="1" applyFont="1" applyFill="1" applyBorder="1" applyAlignment="1">
      <alignment horizontal="center" wrapText="1"/>
    </xf>
    <xf numFmtId="0" fontId="23" fillId="33" borderId="0" xfId="0" applyFont="1" applyFill="1" applyAlignment="1">
      <alignment wrapText="1"/>
    </xf>
    <xf numFmtId="0" fontId="24" fillId="33" borderId="0" xfId="0" applyFont="1" applyFill="1" applyAlignment="1">
      <alignment horizontal="center" wrapText="1"/>
    </xf>
    <xf numFmtId="0" fontId="23" fillId="33" borderId="0" xfId="0" applyFont="1" applyFill="1" applyAlignment="1">
      <alignment horizontal="center" wrapText="1"/>
    </xf>
    <xf numFmtId="0" fontId="23" fillId="33" borderId="10" xfId="0" applyFont="1" applyFill="1" applyBorder="1" applyAlignment="1">
      <alignment wrapText="1"/>
    </xf>
    <xf numFmtId="0" fontId="24" fillId="33" borderId="10" xfId="0" applyFont="1" applyFill="1" applyBorder="1" applyAlignment="1">
      <alignment horizontal="center" wrapText="1"/>
    </xf>
    <xf numFmtId="193" fontId="25" fillId="33" borderId="10" xfId="0" applyNumberFormat="1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 wrapText="1"/>
    </xf>
    <xf numFmtId="0" fontId="8" fillId="40" borderId="11" xfId="0" applyFont="1" applyFill="1" applyBorder="1" applyAlignment="1">
      <alignment wrapText="1"/>
    </xf>
    <xf numFmtId="193" fontId="7" fillId="40" borderId="11" xfId="0" applyNumberFormat="1" applyFont="1" applyFill="1" applyBorder="1" applyAlignment="1">
      <alignment horizontal="center" vertical="center" wrapText="1"/>
    </xf>
    <xf numFmtId="0" fontId="9" fillId="40" borderId="11" xfId="0" applyFont="1" applyFill="1" applyBorder="1" applyAlignment="1">
      <alignment horizontal="center" wrapText="1"/>
    </xf>
    <xf numFmtId="2" fontId="7" fillId="40" borderId="11" xfId="0" applyNumberFormat="1" applyFont="1" applyFill="1" applyBorder="1" applyAlignment="1">
      <alignment horizontal="center" vertical="center" wrapText="1"/>
    </xf>
    <xf numFmtId="0" fontId="10" fillId="40" borderId="10" xfId="0" applyFont="1" applyFill="1" applyBorder="1" applyAlignment="1">
      <alignment wrapText="1"/>
    </xf>
    <xf numFmtId="0" fontId="11" fillId="40" borderId="10" xfId="0" applyFont="1" applyFill="1" applyBorder="1" applyAlignment="1">
      <alignment horizontal="center" wrapText="1"/>
    </xf>
    <xf numFmtId="0" fontId="10" fillId="40" borderId="12" xfId="0" applyFont="1" applyFill="1" applyBorder="1" applyAlignment="1">
      <alignment wrapText="1"/>
    </xf>
    <xf numFmtId="0" fontId="11" fillId="40" borderId="12" xfId="0" applyFont="1" applyFill="1" applyBorder="1" applyAlignment="1">
      <alignment horizontal="center" wrapText="1"/>
    </xf>
    <xf numFmtId="0" fontId="3" fillId="40" borderId="10" xfId="0" applyFont="1" applyFill="1" applyBorder="1" applyAlignment="1">
      <alignment horizontal="center" wrapText="1"/>
    </xf>
    <xf numFmtId="0" fontId="7" fillId="40" borderId="10" xfId="0" applyFont="1" applyFill="1" applyBorder="1" applyAlignment="1">
      <alignment horizontal="center" wrapText="1"/>
    </xf>
    <xf numFmtId="193" fontId="7" fillId="40" borderId="10" xfId="0" applyNumberFormat="1" applyFont="1" applyFill="1" applyBorder="1" applyAlignment="1">
      <alignment horizontal="center" wrapText="1"/>
    </xf>
    <xf numFmtId="0" fontId="7" fillId="40" borderId="10" xfId="0" applyFont="1" applyFill="1" applyBorder="1" applyAlignment="1">
      <alignment horizontal="center" wrapText="1"/>
    </xf>
    <xf numFmtId="0" fontId="12" fillId="40" borderId="10" xfId="0" applyFont="1" applyFill="1" applyBorder="1" applyAlignment="1">
      <alignment horizontal="center" wrapText="1"/>
    </xf>
    <xf numFmtId="0" fontId="7" fillId="40" borderId="10" xfId="0" applyFont="1" applyFill="1" applyBorder="1" applyAlignment="1">
      <alignment horizontal="center" vertical="center" wrapText="1"/>
    </xf>
    <xf numFmtId="0" fontId="1" fillId="40" borderId="0" xfId="0" applyFont="1" applyFill="1" applyAlignment="1">
      <alignment wrapText="1"/>
    </xf>
    <xf numFmtId="2" fontId="9" fillId="40" borderId="10" xfId="0" applyNumberFormat="1" applyFont="1" applyFill="1" applyBorder="1" applyAlignment="1">
      <alignment wrapText="1"/>
    </xf>
    <xf numFmtId="0" fontId="7" fillId="40" borderId="10" xfId="0" applyFont="1" applyFill="1" applyBorder="1" applyAlignment="1">
      <alignment horizontal="center" vertical="center" wrapText="1"/>
    </xf>
    <xf numFmtId="2" fontId="12" fillId="40" borderId="10" xfId="0" applyNumberFormat="1" applyFont="1" applyFill="1" applyBorder="1" applyAlignment="1">
      <alignment horizontal="center" wrapText="1"/>
    </xf>
    <xf numFmtId="0" fontId="19" fillId="0" borderId="0" xfId="0" applyFont="1" applyAlignment="1">
      <alignment wrapText="1"/>
    </xf>
    <xf numFmtId="0" fontId="2" fillId="42" borderId="13" xfId="0" applyFont="1" applyFill="1" applyBorder="1" applyAlignment="1">
      <alignment horizontal="center" wrapText="1"/>
    </xf>
    <xf numFmtId="0" fontId="6" fillId="40" borderId="11" xfId="0" applyFont="1" applyFill="1" applyBorder="1" applyAlignment="1">
      <alignment wrapText="1"/>
    </xf>
    <xf numFmtId="193" fontId="3" fillId="40" borderId="11" xfId="0" applyNumberFormat="1" applyFont="1" applyFill="1" applyBorder="1" applyAlignment="1">
      <alignment horizontal="center" vertical="center" wrapText="1"/>
    </xf>
    <xf numFmtId="193" fontId="6" fillId="40" borderId="11" xfId="0" applyNumberFormat="1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wrapText="1"/>
    </xf>
    <xf numFmtId="0" fontId="6" fillId="40" borderId="10" xfId="0" applyFont="1" applyFill="1" applyBorder="1" applyAlignment="1">
      <alignment wrapText="1"/>
    </xf>
    <xf numFmtId="0" fontId="6" fillId="40" borderId="10" xfId="0" applyNumberFormat="1" applyFont="1" applyFill="1" applyBorder="1" applyAlignment="1">
      <alignment horizontal="center" vertical="center" wrapText="1"/>
    </xf>
    <xf numFmtId="193" fontId="6" fillId="40" borderId="10" xfId="0" applyNumberFormat="1" applyFont="1" applyFill="1" applyBorder="1" applyAlignment="1">
      <alignment horizontal="center" vertical="center" wrapText="1"/>
    </xf>
    <xf numFmtId="193" fontId="6" fillId="40" borderId="10" xfId="0" applyNumberFormat="1" applyFont="1" applyFill="1" applyBorder="1" applyAlignment="1">
      <alignment horizontal="center" wrapText="1"/>
    </xf>
    <xf numFmtId="193" fontId="8" fillId="40" borderId="10" xfId="0" applyNumberFormat="1" applyFont="1" applyFill="1" applyBorder="1" applyAlignment="1">
      <alignment horizontal="center" wrapText="1"/>
    </xf>
    <xf numFmtId="0" fontId="8" fillId="40" borderId="10" xfId="0" applyFont="1" applyFill="1" applyBorder="1" applyAlignment="1">
      <alignment horizontal="center" vertical="center" wrapText="1"/>
    </xf>
    <xf numFmtId="0" fontId="14" fillId="40" borderId="10" xfId="0" applyFont="1" applyFill="1" applyBorder="1" applyAlignment="1">
      <alignment horizontal="left" wrapText="1"/>
    </xf>
    <xf numFmtId="0" fontId="14" fillId="40" borderId="10" xfId="0" applyFont="1" applyFill="1" applyBorder="1" applyAlignment="1">
      <alignment horizontal="center"/>
    </xf>
    <xf numFmtId="0" fontId="15" fillId="40" borderId="10" xfId="0" applyFont="1" applyFill="1" applyBorder="1" applyAlignment="1">
      <alignment horizontal="center"/>
    </xf>
    <xf numFmtId="0" fontId="14" fillId="40" borderId="10" xfId="0" applyNumberFormat="1" applyFont="1" applyFill="1" applyBorder="1" applyAlignment="1">
      <alignment horizontal="center"/>
    </xf>
    <xf numFmtId="0" fontId="14" fillId="40" borderId="10" xfId="58" applyNumberFormat="1" applyFont="1" applyFill="1" applyBorder="1" applyAlignment="1">
      <alignment horizontal="justify" wrapText="1"/>
    </xf>
    <xf numFmtId="0" fontId="14" fillId="40" borderId="10" xfId="0" applyNumberFormat="1" applyFont="1" applyFill="1" applyBorder="1" applyAlignment="1">
      <alignment horizontal="center" wrapText="1"/>
    </xf>
    <xf numFmtId="0" fontId="14" fillId="40" borderId="10" xfId="0" applyNumberFormat="1" applyFont="1" applyFill="1" applyBorder="1" applyAlignment="1">
      <alignment horizontal="center"/>
    </xf>
    <xf numFmtId="0" fontId="15" fillId="40" borderId="10" xfId="0" applyNumberFormat="1" applyFont="1" applyFill="1" applyBorder="1" applyAlignment="1">
      <alignment horizontal="center"/>
    </xf>
    <xf numFmtId="0" fontId="21" fillId="40" borderId="10" xfId="0" applyFont="1" applyFill="1" applyBorder="1" applyAlignment="1">
      <alignment horizontal="center"/>
    </xf>
    <xf numFmtId="0" fontId="21" fillId="40" borderId="10" xfId="0" applyFont="1" applyFill="1" applyBorder="1" applyAlignment="1">
      <alignment horizontal="justify" wrapText="1"/>
    </xf>
    <xf numFmtId="193" fontId="22" fillId="40" borderId="10" xfId="0" applyNumberFormat="1" applyFont="1" applyFill="1" applyBorder="1" applyAlignment="1">
      <alignment horizontal="center" wrapText="1"/>
    </xf>
    <xf numFmtId="0" fontId="2" fillId="40" borderId="10" xfId="0" applyFont="1" applyFill="1" applyBorder="1" applyAlignment="1">
      <alignment wrapText="1"/>
    </xf>
    <xf numFmtId="0" fontId="2" fillId="40" borderId="10" xfId="0" applyFont="1" applyFill="1" applyBorder="1" applyAlignment="1">
      <alignment horizontal="center" wrapText="1"/>
    </xf>
    <xf numFmtId="193" fontId="2" fillId="40" borderId="10" xfId="0" applyNumberFormat="1" applyFont="1" applyFill="1" applyBorder="1" applyAlignment="1">
      <alignment horizontal="center" wrapText="1"/>
    </xf>
    <xf numFmtId="193" fontId="28" fillId="40" borderId="11" xfId="0" applyNumberFormat="1" applyFont="1" applyFill="1" applyBorder="1" applyAlignment="1">
      <alignment horizontal="center" vertical="center" wrapText="1"/>
    </xf>
    <xf numFmtId="193" fontId="28" fillId="40" borderId="10" xfId="0" applyNumberFormat="1" applyFont="1" applyFill="1" applyBorder="1" applyAlignment="1">
      <alignment horizontal="center" vertical="center" wrapText="1"/>
    </xf>
    <xf numFmtId="193" fontId="29" fillId="40" borderId="10" xfId="0" applyNumberFormat="1" applyFont="1" applyFill="1" applyBorder="1" applyAlignment="1">
      <alignment horizontal="center" vertical="center" wrapText="1"/>
    </xf>
    <xf numFmtId="2" fontId="30" fillId="40" borderId="11" xfId="0" applyNumberFormat="1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wrapText="1"/>
    </xf>
    <xf numFmtId="0" fontId="1" fillId="40" borderId="12" xfId="0" applyFont="1" applyFill="1" applyBorder="1" applyAlignment="1">
      <alignment wrapText="1"/>
    </xf>
    <xf numFmtId="0" fontId="28" fillId="40" borderId="10" xfId="0" applyFont="1" applyFill="1" applyBorder="1" applyAlignment="1">
      <alignment horizontal="center" wrapText="1"/>
    </xf>
    <xf numFmtId="193" fontId="31" fillId="40" borderId="11" xfId="0" applyNumberFormat="1" applyFont="1" applyFill="1" applyBorder="1" applyAlignment="1">
      <alignment horizontal="center" vertical="center" wrapText="1"/>
    </xf>
    <xf numFmtId="193" fontId="28" fillId="40" borderId="10" xfId="0" applyNumberFormat="1" applyFont="1" applyFill="1" applyBorder="1" applyAlignment="1">
      <alignment horizontal="center" wrapText="1"/>
    </xf>
    <xf numFmtId="193" fontId="30" fillId="40" borderId="11" xfId="0" applyNumberFormat="1" applyFont="1" applyFill="1" applyBorder="1" applyAlignment="1">
      <alignment horizontal="center" vertical="center" wrapText="1"/>
    </xf>
    <xf numFmtId="193" fontId="30" fillId="40" borderId="10" xfId="0" applyNumberFormat="1" applyFont="1" applyFill="1" applyBorder="1" applyAlignment="1">
      <alignment horizontal="center" wrapText="1"/>
    </xf>
    <xf numFmtId="0" fontId="30" fillId="40" borderId="10" xfId="0" applyFont="1" applyFill="1" applyBorder="1" applyAlignment="1">
      <alignment horizontal="center" wrapText="1"/>
    </xf>
    <xf numFmtId="2" fontId="1" fillId="40" borderId="10" xfId="0" applyNumberFormat="1" applyFont="1" applyFill="1" applyBorder="1" applyAlignment="1">
      <alignment wrapText="1"/>
    </xf>
    <xf numFmtId="2" fontId="30" fillId="40" borderId="10" xfId="0" applyNumberFormat="1" applyFont="1" applyFill="1" applyBorder="1" applyAlignment="1">
      <alignment horizontal="center" wrapText="1"/>
    </xf>
    <xf numFmtId="2" fontId="31" fillId="40" borderId="11" xfId="0" applyNumberFormat="1" applyFont="1" applyFill="1" applyBorder="1" applyAlignment="1">
      <alignment horizontal="center" vertical="center" wrapText="1"/>
    </xf>
    <xf numFmtId="0" fontId="29" fillId="40" borderId="10" xfId="0" applyFont="1" applyFill="1" applyBorder="1" applyAlignment="1">
      <alignment horizontal="center" wrapText="1"/>
    </xf>
    <xf numFmtId="193" fontId="4" fillId="40" borderId="10" xfId="0" applyNumberFormat="1" applyFont="1" applyFill="1" applyBorder="1" applyAlignment="1">
      <alignment horizontal="center" wrapText="1"/>
    </xf>
    <xf numFmtId="193" fontId="32" fillId="40" borderId="11" xfId="0" applyNumberFormat="1" applyFont="1" applyFill="1" applyBorder="1" applyAlignment="1">
      <alignment horizontal="center" vertical="center" wrapText="1"/>
    </xf>
    <xf numFmtId="0" fontId="33" fillId="40" borderId="10" xfId="0" applyFont="1" applyFill="1" applyBorder="1" applyAlignment="1">
      <alignment wrapText="1"/>
    </xf>
    <xf numFmtId="193" fontId="32" fillId="40" borderId="11" xfId="0" applyNumberFormat="1" applyFont="1" applyFill="1" applyBorder="1" applyAlignment="1">
      <alignment horizontal="center" vertical="center" wrapText="1"/>
    </xf>
    <xf numFmtId="0" fontId="33" fillId="40" borderId="10" xfId="0" applyFont="1" applyFill="1" applyBorder="1" applyAlignment="1">
      <alignment horizontal="center" vertical="center" wrapText="1"/>
    </xf>
    <xf numFmtId="0" fontId="29" fillId="40" borderId="10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wrapText="1"/>
    </xf>
    <xf numFmtId="0" fontId="1" fillId="40" borderId="10" xfId="0" applyFont="1" applyFill="1" applyBorder="1" applyAlignment="1">
      <alignment horizontal="center" wrapText="1"/>
    </xf>
    <xf numFmtId="0" fontId="5" fillId="40" borderId="10" xfId="0" applyFont="1" applyFill="1" applyBorder="1" applyAlignment="1">
      <alignment horizontal="center" wrapText="1"/>
    </xf>
    <xf numFmtId="0" fontId="28" fillId="40" borderId="11" xfId="0" applyFont="1" applyFill="1" applyBorder="1" applyAlignment="1">
      <alignment wrapText="1"/>
    </xf>
    <xf numFmtId="0" fontId="28" fillId="40" borderId="10" xfId="0" applyFont="1" applyFill="1" applyBorder="1" applyAlignment="1">
      <alignment wrapText="1"/>
    </xf>
    <xf numFmtId="0" fontId="29" fillId="40" borderId="10" xfId="0" applyFont="1" applyFill="1" applyBorder="1" applyAlignment="1">
      <alignment wrapText="1"/>
    </xf>
    <xf numFmtId="0" fontId="29" fillId="40" borderId="11" xfId="0" applyFont="1" applyFill="1" applyBorder="1" applyAlignment="1">
      <alignment wrapText="1"/>
    </xf>
    <xf numFmtId="0" fontId="34" fillId="40" borderId="10" xfId="0" applyFont="1" applyFill="1" applyBorder="1" applyAlignment="1">
      <alignment wrapText="1"/>
    </xf>
    <xf numFmtId="0" fontId="34" fillId="40" borderId="12" xfId="0" applyFont="1" applyFill="1" applyBorder="1" applyAlignment="1">
      <alignment wrapText="1"/>
    </xf>
    <xf numFmtId="0" fontId="30" fillId="40" borderId="10" xfId="0" applyFont="1" applyFill="1" applyBorder="1" applyAlignment="1">
      <alignment wrapText="1"/>
    </xf>
    <xf numFmtId="0" fontId="29" fillId="40" borderId="1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 wrapText="1"/>
    </xf>
    <xf numFmtId="0" fontId="35" fillId="40" borderId="10" xfId="0" applyFont="1" applyFill="1" applyBorder="1" applyAlignment="1">
      <alignment horizontal="justify" wrapText="1"/>
    </xf>
    <xf numFmtId="0" fontId="35" fillId="40" borderId="10" xfId="0" applyFont="1" applyFill="1" applyBorder="1" applyAlignment="1">
      <alignment horizontal="left" wrapText="1"/>
    </xf>
    <xf numFmtId="0" fontId="32" fillId="40" borderId="10" xfId="0" applyFont="1" applyFill="1" applyBorder="1" applyAlignment="1">
      <alignment horizontal="justify" wrapText="1"/>
    </xf>
    <xf numFmtId="0" fontId="36" fillId="40" borderId="10" xfId="0" applyFont="1" applyFill="1" applyBorder="1" applyAlignment="1">
      <alignment horizontal="justify" wrapText="1"/>
    </xf>
    <xf numFmtId="0" fontId="35" fillId="40" borderId="10" xfId="0" applyFont="1" applyFill="1" applyBorder="1" applyAlignment="1">
      <alignment horizontal="justify" wrapText="1"/>
    </xf>
    <xf numFmtId="0" fontId="36" fillId="40" borderId="10" xfId="0" applyFont="1" applyFill="1" applyBorder="1" applyAlignment="1">
      <alignment horizontal="justify" wrapText="1"/>
    </xf>
    <xf numFmtId="0" fontId="35" fillId="40" borderId="10" xfId="58" applyNumberFormat="1" applyFont="1" applyFill="1" applyBorder="1" applyAlignment="1">
      <alignment horizontal="justify" wrapText="1"/>
    </xf>
    <xf numFmtId="0" fontId="35" fillId="40" borderId="10" xfId="0" applyNumberFormat="1" applyFont="1" applyFill="1" applyBorder="1" applyAlignment="1">
      <alignment horizontal="justify" wrapText="1"/>
    </xf>
    <xf numFmtId="0" fontId="36" fillId="40" borderId="10" xfId="0" applyFont="1" applyFill="1" applyBorder="1" applyAlignment="1">
      <alignment horizontal="left" wrapText="1"/>
    </xf>
    <xf numFmtId="0" fontId="36" fillId="40" borderId="10" xfId="0" applyFont="1" applyFill="1" applyBorder="1" applyAlignment="1">
      <alignment horizontal="left" wrapText="1"/>
    </xf>
    <xf numFmtId="0" fontId="32" fillId="40" borderId="10" xfId="58" applyNumberFormat="1" applyFont="1" applyFill="1" applyBorder="1" applyAlignment="1">
      <alignment horizontal="justify" wrapText="1"/>
    </xf>
    <xf numFmtId="193" fontId="5" fillId="40" borderId="10" xfId="0" applyNumberFormat="1" applyFont="1" applyFill="1" applyBorder="1" applyAlignment="1">
      <alignment horizontal="center" wrapText="1"/>
    </xf>
    <xf numFmtId="193" fontId="1" fillId="40" borderId="10" xfId="0" applyNumberFormat="1" applyFont="1" applyFill="1" applyBorder="1" applyAlignment="1">
      <alignment horizontal="center" wrapText="1"/>
    </xf>
    <xf numFmtId="2" fontId="30" fillId="40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7" fillId="42" borderId="14" xfId="0" applyNumberFormat="1" applyFont="1" applyFill="1" applyBorder="1" applyAlignment="1">
      <alignment horizontal="center" vertical="center" wrapText="1"/>
    </xf>
    <xf numFmtId="0" fontId="27" fillId="42" borderId="13" xfId="0" applyNumberFormat="1" applyFont="1" applyFill="1" applyBorder="1" applyAlignment="1">
      <alignment horizontal="center" vertical="center" wrapText="1"/>
    </xf>
    <xf numFmtId="0" fontId="7" fillId="42" borderId="14" xfId="0" applyNumberFormat="1" applyFont="1" applyFill="1" applyBorder="1" applyAlignment="1">
      <alignment horizontal="center" vertical="center" wrapText="1"/>
    </xf>
    <xf numFmtId="0" fontId="7" fillId="42" borderId="13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6" fillId="42" borderId="16" xfId="0" applyNumberFormat="1" applyFont="1" applyFill="1" applyBorder="1" applyAlignment="1">
      <alignment horizontal="center" vertical="center" wrapText="1"/>
    </xf>
    <xf numFmtId="0" fontId="26" fillId="42" borderId="17" xfId="0" applyNumberFormat="1" applyFont="1" applyFill="1" applyBorder="1" applyAlignment="1">
      <alignment horizontal="center" vertical="center" wrapText="1"/>
    </xf>
    <xf numFmtId="0" fontId="26" fillId="42" borderId="14" xfId="0" applyNumberFormat="1" applyFont="1" applyFill="1" applyBorder="1" applyAlignment="1">
      <alignment horizontal="center" vertical="center" wrapText="1"/>
    </xf>
    <xf numFmtId="0" fontId="26" fillId="42" borderId="13" xfId="0" applyNumberFormat="1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1"/>
  <sheetViews>
    <sheetView tabSelected="1" zoomScalePageLayoutView="0" workbookViewId="0" topLeftCell="A1">
      <selection activeCell="B2" sqref="B2:I2"/>
    </sheetView>
  </sheetViews>
  <sheetFormatPr defaultColWidth="9.140625" defaultRowHeight="12.75"/>
  <cols>
    <col min="1" max="1" width="20.8515625" style="1" customWidth="1"/>
    <col min="2" max="2" width="52.28125" style="1" customWidth="1"/>
    <col min="3" max="3" width="8.00390625" style="5" hidden="1" customWidth="1"/>
    <col min="4" max="4" width="9.8515625" style="5" hidden="1" customWidth="1"/>
    <col min="5" max="5" width="17.7109375" style="1" hidden="1" customWidth="1"/>
    <col min="6" max="6" width="19.140625" style="1" hidden="1" customWidth="1"/>
    <col min="7" max="7" width="7.421875" style="2" hidden="1" customWidth="1"/>
    <col min="8" max="8" width="6.57421875" style="2" hidden="1" customWidth="1"/>
    <col min="9" max="9" width="9.421875" style="1" bestFit="1" customWidth="1"/>
    <col min="10" max="10" width="11.00390625" style="1" hidden="1" customWidth="1"/>
    <col min="11" max="42" width="9.140625" style="4" customWidth="1"/>
    <col min="43" max="16384" width="9.140625" style="1" customWidth="1"/>
  </cols>
  <sheetData>
    <row r="1" spans="2:10" ht="20.25" customHeight="1">
      <c r="B1" s="166" t="s">
        <v>175</v>
      </c>
      <c r="C1" s="166"/>
      <c r="D1" s="166"/>
      <c r="E1" s="166"/>
      <c r="F1" s="166"/>
      <c r="G1" s="166"/>
      <c r="H1" s="166"/>
      <c r="I1" s="166"/>
      <c r="J1" s="166"/>
    </row>
    <row r="2" spans="2:9" ht="96" customHeight="1">
      <c r="B2" s="167" t="s">
        <v>180</v>
      </c>
      <c r="C2" s="167"/>
      <c r="D2" s="167"/>
      <c r="E2" s="167"/>
      <c r="F2" s="167"/>
      <c r="G2" s="167"/>
      <c r="H2" s="167"/>
      <c r="I2" s="167"/>
    </row>
    <row r="3" spans="2:12" ht="18.75" customHeight="1">
      <c r="B3" s="166" t="s">
        <v>155</v>
      </c>
      <c r="C3" s="166"/>
      <c r="D3" s="166"/>
      <c r="E3" s="166"/>
      <c r="F3" s="166"/>
      <c r="G3" s="166"/>
      <c r="H3" s="166"/>
      <c r="I3" s="166"/>
      <c r="J3" s="166"/>
      <c r="L3" s="48"/>
    </row>
    <row r="4" spans="2:10" ht="64.5" customHeight="1">
      <c r="B4" s="166" t="s">
        <v>174</v>
      </c>
      <c r="C4" s="166"/>
      <c r="D4" s="166"/>
      <c r="E4" s="166"/>
      <c r="F4" s="166"/>
      <c r="G4" s="166"/>
      <c r="H4" s="166"/>
      <c r="I4" s="166"/>
      <c r="J4" s="92"/>
    </row>
    <row r="5" spans="1:10" ht="39" customHeight="1" thickBot="1">
      <c r="A5" s="173" t="s">
        <v>169</v>
      </c>
      <c r="B5" s="174"/>
      <c r="C5" s="174"/>
      <c r="D5" s="174"/>
      <c r="E5" s="174"/>
      <c r="F5" s="174"/>
      <c r="G5" s="174"/>
      <c r="H5" s="174"/>
      <c r="I5" s="174"/>
      <c r="J5" s="174"/>
    </row>
    <row r="6" spans="1:10" ht="12.75" customHeight="1">
      <c r="A6" s="175" t="s">
        <v>6</v>
      </c>
      <c r="B6" s="177" t="s">
        <v>50</v>
      </c>
      <c r="C6" s="177" t="s">
        <v>152</v>
      </c>
      <c r="D6" s="177" t="s">
        <v>153</v>
      </c>
      <c r="E6" s="179" t="s">
        <v>51</v>
      </c>
      <c r="F6" s="179"/>
      <c r="G6" s="179"/>
      <c r="H6" s="168" t="s">
        <v>154</v>
      </c>
      <c r="I6" s="168" t="s">
        <v>170</v>
      </c>
      <c r="J6" s="170" t="s">
        <v>147</v>
      </c>
    </row>
    <row r="7" spans="1:10" ht="27.75" customHeight="1" thickBot="1">
      <c r="A7" s="176"/>
      <c r="B7" s="178"/>
      <c r="C7" s="178"/>
      <c r="D7" s="178"/>
      <c r="E7" s="93" t="s">
        <v>52</v>
      </c>
      <c r="F7" s="93" t="s">
        <v>53</v>
      </c>
      <c r="G7" s="93" t="s">
        <v>54</v>
      </c>
      <c r="H7" s="169"/>
      <c r="I7" s="169"/>
      <c r="J7" s="171"/>
    </row>
    <row r="8" spans="1:10" ht="22.5" customHeight="1">
      <c r="A8" s="94" t="s">
        <v>7</v>
      </c>
      <c r="B8" s="143" t="s">
        <v>8</v>
      </c>
      <c r="C8" s="95">
        <f>C9+C39+C41+C64+C67+C88+C104+C118+C120+C119</f>
        <v>19887.7</v>
      </c>
      <c r="D8" s="96">
        <f>D9+D41+D64+D67+D88+D104+D118+D119+D120+D121</f>
        <v>15954.8</v>
      </c>
      <c r="E8" s="97"/>
      <c r="F8" s="97"/>
      <c r="G8" s="97"/>
      <c r="H8" s="96" t="e">
        <f>H9+H41+H67+H88+H104+H119+H121+H120</f>
        <v>#REF!</v>
      </c>
      <c r="I8" s="118">
        <f>I9+I39+I41+I64+I67+I88+I104+I120+I118</f>
        <v>26505.699999999997</v>
      </c>
      <c r="J8" s="30">
        <f>J9+J39+J41+J64+J67+J88+J104</f>
        <v>28933.199999999997</v>
      </c>
    </row>
    <row r="9" spans="1:10" ht="13.5" customHeight="1">
      <c r="A9" s="98" t="s">
        <v>9</v>
      </c>
      <c r="B9" s="144" t="s">
        <v>10</v>
      </c>
      <c r="C9" s="99">
        <f>C10</f>
        <v>7717.7</v>
      </c>
      <c r="D9" s="100">
        <f>D10</f>
        <v>5611.900000000001</v>
      </c>
      <c r="E9" s="99"/>
      <c r="F9" s="99"/>
      <c r="G9" s="99"/>
      <c r="H9" s="100">
        <f>H10</f>
        <v>7747.8</v>
      </c>
      <c r="I9" s="119">
        <f>I10</f>
        <v>10627.1</v>
      </c>
      <c r="J9" s="31">
        <f>J10</f>
        <v>10192.800000000001</v>
      </c>
    </row>
    <row r="10" spans="1:10" ht="13.5" customHeight="1">
      <c r="A10" s="49" t="s">
        <v>11</v>
      </c>
      <c r="B10" s="145" t="s">
        <v>12</v>
      </c>
      <c r="C10" s="100">
        <f>C11+C32+C38</f>
        <v>7717.7</v>
      </c>
      <c r="D10" s="100">
        <f>D11+D32+D38</f>
        <v>5611.900000000001</v>
      </c>
      <c r="E10" s="99"/>
      <c r="F10" s="99"/>
      <c r="G10" s="99"/>
      <c r="H10" s="100">
        <f>H11+H32+H38</f>
        <v>7747.8</v>
      </c>
      <c r="I10" s="120">
        <f>I11+I32+I38</f>
        <v>10627.1</v>
      </c>
      <c r="J10" s="11">
        <f>J11+J32+J38</f>
        <v>10192.800000000001</v>
      </c>
    </row>
    <row r="11" spans="1:10" ht="65.25" customHeight="1">
      <c r="A11" s="74" t="s">
        <v>13</v>
      </c>
      <c r="B11" s="146" t="s">
        <v>55</v>
      </c>
      <c r="C11" s="75">
        <v>7673.3</v>
      </c>
      <c r="D11" s="75">
        <v>5567.8</v>
      </c>
      <c r="E11" s="34"/>
      <c r="F11" s="34"/>
      <c r="G11" s="76"/>
      <c r="H11" s="77">
        <v>7690.1</v>
      </c>
      <c r="I11" s="121">
        <v>10543.9</v>
      </c>
      <c r="J11" s="75">
        <v>10140</v>
      </c>
    </row>
    <row r="12" spans="1:10" ht="12.75" hidden="1">
      <c r="A12" s="78"/>
      <c r="B12" s="147"/>
      <c r="C12" s="79"/>
      <c r="D12" s="79"/>
      <c r="E12" s="34" t="s">
        <v>119</v>
      </c>
      <c r="F12" s="34"/>
      <c r="G12" s="35">
        <f>C11</f>
        <v>7673.3</v>
      </c>
      <c r="H12" s="38"/>
      <c r="I12" s="122"/>
      <c r="J12" s="36"/>
    </row>
    <row r="13" spans="1:10" ht="12.75" hidden="1">
      <c r="A13" s="78"/>
      <c r="B13" s="147"/>
      <c r="C13" s="79"/>
      <c r="D13" s="79"/>
      <c r="E13" s="36" t="s">
        <v>120</v>
      </c>
      <c r="F13" s="36" t="s">
        <v>56</v>
      </c>
      <c r="G13" s="37">
        <v>4891.2</v>
      </c>
      <c r="H13" s="38"/>
      <c r="I13" s="122"/>
      <c r="J13" s="36"/>
    </row>
    <row r="14" spans="1:10" ht="12.75" hidden="1">
      <c r="A14" s="78"/>
      <c r="B14" s="147"/>
      <c r="C14" s="79"/>
      <c r="D14" s="79"/>
      <c r="E14" s="36" t="s">
        <v>121</v>
      </c>
      <c r="F14" s="36" t="s">
        <v>56</v>
      </c>
      <c r="G14" s="38">
        <v>3625.3</v>
      </c>
      <c r="H14" s="38"/>
      <c r="I14" s="122"/>
      <c r="J14" s="36"/>
    </row>
    <row r="15" spans="1:10" ht="12.75" hidden="1">
      <c r="A15" s="78"/>
      <c r="B15" s="147"/>
      <c r="C15" s="79"/>
      <c r="D15" s="79"/>
      <c r="E15" s="36" t="s">
        <v>100</v>
      </c>
      <c r="F15" s="36" t="s">
        <v>56</v>
      </c>
      <c r="G15" s="38">
        <v>3352.9</v>
      </c>
      <c r="H15" s="38"/>
      <c r="I15" s="122"/>
      <c r="J15" s="36"/>
    </row>
    <row r="16" spans="1:10" ht="12.75" hidden="1">
      <c r="A16" s="78"/>
      <c r="B16" s="147"/>
      <c r="C16" s="79"/>
      <c r="D16" s="79"/>
      <c r="E16" s="36" t="s">
        <v>122</v>
      </c>
      <c r="F16" s="36" t="s">
        <v>56</v>
      </c>
      <c r="G16" s="38">
        <v>7112.3</v>
      </c>
      <c r="H16" s="38"/>
      <c r="I16" s="122"/>
      <c r="J16" s="36"/>
    </row>
    <row r="17" spans="1:10" ht="22.5" hidden="1">
      <c r="A17" s="78"/>
      <c r="B17" s="147"/>
      <c r="C17" s="79"/>
      <c r="D17" s="79"/>
      <c r="E17" s="36" t="s">
        <v>108</v>
      </c>
      <c r="F17" s="36" t="s">
        <v>123</v>
      </c>
      <c r="G17" s="38">
        <f>G16-G15</f>
        <v>3759.4</v>
      </c>
      <c r="H17" s="38"/>
      <c r="I17" s="122"/>
      <c r="J17" s="36"/>
    </row>
    <row r="18" spans="1:10" ht="30.75" customHeight="1" hidden="1">
      <c r="A18" s="78"/>
      <c r="B18" s="147"/>
      <c r="C18" s="79"/>
      <c r="D18" s="79"/>
      <c r="E18" s="36" t="s">
        <v>109</v>
      </c>
      <c r="F18" s="36" t="s">
        <v>57</v>
      </c>
      <c r="G18" s="39">
        <f>G17/G15</f>
        <v>1.1212383309970473</v>
      </c>
      <c r="H18" s="38"/>
      <c r="I18" s="122"/>
      <c r="J18" s="36"/>
    </row>
    <row r="19" spans="1:10" ht="33.75" hidden="1">
      <c r="A19" s="78"/>
      <c r="B19" s="147"/>
      <c r="C19" s="79"/>
      <c r="D19" s="79"/>
      <c r="E19" s="36" t="s">
        <v>124</v>
      </c>
      <c r="F19" s="36" t="s">
        <v>125</v>
      </c>
      <c r="G19" s="37">
        <f>G14*G18</f>
        <v>4064.825321363596</v>
      </c>
      <c r="H19" s="38"/>
      <c r="I19" s="122"/>
      <c r="J19" s="36"/>
    </row>
    <row r="20" spans="1:10" ht="32.25" hidden="1">
      <c r="A20" s="80"/>
      <c r="B20" s="148"/>
      <c r="C20" s="81"/>
      <c r="D20" s="81"/>
      <c r="E20" s="40" t="s">
        <v>48</v>
      </c>
      <c r="F20" s="40" t="s">
        <v>126</v>
      </c>
      <c r="G20" s="41">
        <f>G14+G19</f>
        <v>7690.1253213635955</v>
      </c>
      <c r="H20" s="38"/>
      <c r="I20" s="123"/>
      <c r="J20" s="44"/>
    </row>
    <row r="21" spans="1:10" ht="33.75" hidden="1">
      <c r="A21" s="36"/>
      <c r="B21" s="122"/>
      <c r="C21" s="82"/>
      <c r="D21" s="82"/>
      <c r="E21" s="36" t="s">
        <v>59</v>
      </c>
      <c r="F21" s="36" t="s">
        <v>132</v>
      </c>
      <c r="G21" s="37">
        <f>279.4*1.12+279.4</f>
        <v>592.328</v>
      </c>
      <c r="H21" s="38"/>
      <c r="I21" s="122"/>
      <c r="J21" s="36"/>
    </row>
    <row r="22" spans="1:10" ht="12.75" hidden="1">
      <c r="A22" s="36"/>
      <c r="B22" s="122"/>
      <c r="C22" s="82"/>
      <c r="D22" s="82"/>
      <c r="E22" s="36" t="s">
        <v>60</v>
      </c>
      <c r="F22" s="36" t="s">
        <v>58</v>
      </c>
      <c r="G22" s="37">
        <f>G21*109.41%</f>
        <v>648.0660648</v>
      </c>
      <c r="H22" s="38"/>
      <c r="I22" s="122"/>
      <c r="J22" s="36"/>
    </row>
    <row r="23" spans="1:10" ht="12.75" hidden="1">
      <c r="A23" s="36"/>
      <c r="B23" s="122"/>
      <c r="C23" s="82"/>
      <c r="D23" s="82"/>
      <c r="E23" s="36" t="s">
        <v>101</v>
      </c>
      <c r="F23" s="36" t="s">
        <v>58</v>
      </c>
      <c r="G23" s="37">
        <f>G22*107.58%</f>
        <v>697.1894725118401</v>
      </c>
      <c r="H23" s="38"/>
      <c r="I23" s="122"/>
      <c r="J23" s="36"/>
    </row>
    <row r="24" spans="1:10" ht="12.75" hidden="1">
      <c r="A24" s="36"/>
      <c r="B24" s="122"/>
      <c r="C24" s="82"/>
      <c r="D24" s="82"/>
      <c r="E24" s="36" t="s">
        <v>127</v>
      </c>
      <c r="F24" s="36" t="s">
        <v>58</v>
      </c>
      <c r="G24" s="37">
        <f>G23*107.14%</f>
        <v>746.9688008491854</v>
      </c>
      <c r="H24" s="38"/>
      <c r="I24" s="122"/>
      <c r="J24" s="36"/>
    </row>
    <row r="25" spans="1:10" ht="22.5" hidden="1">
      <c r="A25" s="36"/>
      <c r="B25" s="122"/>
      <c r="C25" s="82"/>
      <c r="D25" s="82"/>
      <c r="E25" s="36" t="s">
        <v>61</v>
      </c>
      <c r="F25" s="36" t="s">
        <v>62</v>
      </c>
      <c r="G25" s="37">
        <f>ROUND(G22/G21*100,1)</f>
        <v>109.4</v>
      </c>
      <c r="H25" s="38"/>
      <c r="I25" s="122"/>
      <c r="J25" s="36"/>
    </row>
    <row r="26" spans="1:10" ht="22.5" hidden="1">
      <c r="A26" s="36"/>
      <c r="B26" s="122"/>
      <c r="C26" s="82"/>
      <c r="D26" s="82"/>
      <c r="E26" s="36" t="s">
        <v>102</v>
      </c>
      <c r="F26" s="36" t="s">
        <v>103</v>
      </c>
      <c r="G26" s="37">
        <f>ROUND(G23/G22*100,1)</f>
        <v>107.6</v>
      </c>
      <c r="H26" s="38"/>
      <c r="I26" s="122"/>
      <c r="J26" s="36"/>
    </row>
    <row r="27" spans="1:10" ht="22.5" hidden="1">
      <c r="A27" s="36"/>
      <c r="B27" s="122"/>
      <c r="C27" s="82"/>
      <c r="D27" s="82"/>
      <c r="E27" s="36" t="s">
        <v>128</v>
      </c>
      <c r="F27" s="36" t="s">
        <v>129</v>
      </c>
      <c r="G27" s="37">
        <f>ROUND(G24/G23*100,1)</f>
        <v>107.1</v>
      </c>
      <c r="H27" s="38"/>
      <c r="I27" s="122"/>
      <c r="J27" s="36"/>
    </row>
    <row r="28" spans="1:10" ht="12.75" hidden="1">
      <c r="A28" s="36"/>
      <c r="B28" s="122"/>
      <c r="C28" s="82"/>
      <c r="D28" s="82"/>
      <c r="E28" s="36"/>
      <c r="F28" s="36"/>
      <c r="G28" s="38"/>
      <c r="H28" s="38"/>
      <c r="I28" s="122"/>
      <c r="J28" s="36"/>
    </row>
    <row r="29" spans="1:10" ht="22.5" hidden="1">
      <c r="A29" s="36"/>
      <c r="B29" s="122"/>
      <c r="C29" s="82"/>
      <c r="D29" s="82"/>
      <c r="E29" s="40" t="s">
        <v>49</v>
      </c>
      <c r="F29" s="36" t="s">
        <v>105</v>
      </c>
      <c r="G29" s="45">
        <f>ROUND((G20*G25/100),1)</f>
        <v>8413</v>
      </c>
      <c r="H29" s="38"/>
      <c r="I29" s="122"/>
      <c r="J29" s="36"/>
    </row>
    <row r="30" spans="1:10" ht="22.5" hidden="1">
      <c r="A30" s="36"/>
      <c r="B30" s="122"/>
      <c r="C30" s="82"/>
      <c r="D30" s="82"/>
      <c r="E30" s="40" t="s">
        <v>104</v>
      </c>
      <c r="F30" s="36" t="s">
        <v>106</v>
      </c>
      <c r="G30" s="45">
        <f>G29*G26/100</f>
        <v>9052.387999999999</v>
      </c>
      <c r="H30" s="38"/>
      <c r="I30" s="122"/>
      <c r="J30" s="36"/>
    </row>
    <row r="31" spans="1:10" ht="22.5" hidden="1">
      <c r="A31" s="36"/>
      <c r="B31" s="122"/>
      <c r="C31" s="82"/>
      <c r="D31" s="82"/>
      <c r="E31" s="40" t="s">
        <v>130</v>
      </c>
      <c r="F31" s="36" t="s">
        <v>131</v>
      </c>
      <c r="G31" s="45">
        <f>G30*G27/100</f>
        <v>9695.107547999998</v>
      </c>
      <c r="H31" s="38"/>
      <c r="I31" s="122"/>
      <c r="J31" s="36"/>
    </row>
    <row r="32" spans="1:10" ht="93" customHeight="1">
      <c r="A32" s="49" t="s">
        <v>14</v>
      </c>
      <c r="B32" s="145" t="s">
        <v>0</v>
      </c>
      <c r="C32" s="75">
        <v>15.4</v>
      </c>
      <c r="D32" s="75">
        <v>15.1</v>
      </c>
      <c r="E32" s="36"/>
      <c r="F32" s="36"/>
      <c r="G32" s="38"/>
      <c r="H32" s="77">
        <v>22.7</v>
      </c>
      <c r="I32" s="121">
        <v>27.7</v>
      </c>
      <c r="J32" s="75">
        <v>23.7</v>
      </c>
    </row>
    <row r="33" spans="1:10" ht="12.75" hidden="1">
      <c r="A33" s="36"/>
      <c r="B33" s="122"/>
      <c r="C33" s="82"/>
      <c r="D33" s="82"/>
      <c r="E33" s="36" t="s">
        <v>133</v>
      </c>
      <c r="F33" s="36" t="s">
        <v>56</v>
      </c>
      <c r="G33" s="38">
        <v>15.1</v>
      </c>
      <c r="H33" s="38"/>
      <c r="I33" s="122"/>
      <c r="J33" s="36"/>
    </row>
    <row r="34" spans="1:10" ht="22.5" hidden="1">
      <c r="A34" s="36"/>
      <c r="B34" s="122"/>
      <c r="C34" s="82"/>
      <c r="D34" s="82"/>
      <c r="E34" s="42" t="s">
        <v>48</v>
      </c>
      <c r="F34" s="36" t="s">
        <v>134</v>
      </c>
      <c r="G34" s="37">
        <f>G33/8*12</f>
        <v>22.65</v>
      </c>
      <c r="H34" s="38"/>
      <c r="I34" s="122"/>
      <c r="J34" s="36"/>
    </row>
    <row r="35" spans="1:10" ht="21.75" hidden="1">
      <c r="A35" s="36"/>
      <c r="B35" s="122"/>
      <c r="C35" s="82"/>
      <c r="D35" s="82"/>
      <c r="E35" s="40" t="s">
        <v>49</v>
      </c>
      <c r="F35" s="36"/>
      <c r="G35" s="37">
        <f>G34</f>
        <v>22.65</v>
      </c>
      <c r="H35" s="38"/>
      <c r="I35" s="122"/>
      <c r="J35" s="36"/>
    </row>
    <row r="36" spans="1:10" ht="21.75" hidden="1">
      <c r="A36" s="36"/>
      <c r="B36" s="122"/>
      <c r="C36" s="82"/>
      <c r="D36" s="82"/>
      <c r="E36" s="40" t="s">
        <v>104</v>
      </c>
      <c r="F36" s="36"/>
      <c r="G36" s="37">
        <f>G35</f>
        <v>22.65</v>
      </c>
      <c r="H36" s="38"/>
      <c r="I36" s="122"/>
      <c r="J36" s="36"/>
    </row>
    <row r="37" spans="1:10" ht="21.75" hidden="1">
      <c r="A37" s="36"/>
      <c r="B37" s="122"/>
      <c r="C37" s="82"/>
      <c r="D37" s="82"/>
      <c r="E37" s="40" t="s">
        <v>130</v>
      </c>
      <c r="F37" s="36"/>
      <c r="G37" s="37">
        <f>G36</f>
        <v>22.65</v>
      </c>
      <c r="H37" s="38"/>
      <c r="I37" s="122"/>
      <c r="J37" s="36"/>
    </row>
    <row r="38" spans="1:10" ht="41.25" customHeight="1">
      <c r="A38" s="49" t="s">
        <v>15</v>
      </c>
      <c r="B38" s="145" t="s">
        <v>1</v>
      </c>
      <c r="C38" s="75">
        <v>29</v>
      </c>
      <c r="D38" s="75">
        <v>29</v>
      </c>
      <c r="E38" s="36"/>
      <c r="F38" s="36"/>
      <c r="G38" s="38"/>
      <c r="H38" s="77">
        <v>35</v>
      </c>
      <c r="I38" s="121">
        <v>55.5</v>
      </c>
      <c r="J38" s="75">
        <v>29.1</v>
      </c>
    </row>
    <row r="39" spans="1:10" ht="24.75" customHeight="1" hidden="1">
      <c r="A39" s="98" t="s">
        <v>16</v>
      </c>
      <c r="B39" s="144" t="s">
        <v>17</v>
      </c>
      <c r="C39" s="50">
        <f>C40</f>
        <v>0</v>
      </c>
      <c r="D39" s="50"/>
      <c r="E39" s="50"/>
      <c r="F39" s="50"/>
      <c r="G39" s="50"/>
      <c r="H39" s="50" t="e">
        <f>H40</f>
        <v>#REF!</v>
      </c>
      <c r="I39" s="124">
        <f>I40</f>
        <v>0</v>
      </c>
      <c r="J39" s="14">
        <f>J40</f>
        <v>0</v>
      </c>
    </row>
    <row r="40" spans="1:10" ht="22.5" customHeight="1" hidden="1">
      <c r="A40" s="49" t="s">
        <v>18</v>
      </c>
      <c r="B40" s="145" t="s">
        <v>2</v>
      </c>
      <c r="C40" s="50"/>
      <c r="D40" s="50"/>
      <c r="E40" s="51"/>
      <c r="F40" s="51"/>
      <c r="G40" s="51"/>
      <c r="H40" s="75" t="e">
        <f>#REF!</f>
        <v>#REF!</v>
      </c>
      <c r="I40" s="125">
        <v>0</v>
      </c>
      <c r="J40" s="12">
        <v>0</v>
      </c>
    </row>
    <row r="41" spans="1:10" ht="21.75">
      <c r="A41" s="98" t="s">
        <v>19</v>
      </c>
      <c r="B41" s="144" t="s">
        <v>20</v>
      </c>
      <c r="C41" s="50">
        <f>C42+C50</f>
        <v>4122.2</v>
      </c>
      <c r="D41" s="101">
        <f>D42+D50</f>
        <v>2914.5</v>
      </c>
      <c r="E41" s="36"/>
      <c r="F41" s="36"/>
      <c r="G41" s="38"/>
      <c r="H41" s="101" t="e">
        <f>H42+H50</f>
        <v>#REF!</v>
      </c>
      <c r="I41" s="124">
        <f>I42+I50</f>
        <v>13460.699999999999</v>
      </c>
      <c r="J41" s="28">
        <f>J42+J50</f>
        <v>16479.2</v>
      </c>
    </row>
    <row r="42" spans="1:10" ht="18.75" customHeight="1">
      <c r="A42" s="98" t="s">
        <v>21</v>
      </c>
      <c r="B42" s="144" t="s">
        <v>22</v>
      </c>
      <c r="C42" s="50">
        <f>C43</f>
        <v>96</v>
      </c>
      <c r="D42" s="101">
        <f>D43</f>
        <v>8.3</v>
      </c>
      <c r="E42" s="36"/>
      <c r="F42" s="36"/>
      <c r="G42" s="38"/>
      <c r="H42" s="101">
        <f>H43</f>
        <v>96</v>
      </c>
      <c r="I42" s="134">
        <f>I43</f>
        <v>907.6</v>
      </c>
      <c r="J42" s="15">
        <f>J43</f>
        <v>3316.8</v>
      </c>
    </row>
    <row r="43" spans="1:10" ht="38.25" customHeight="1">
      <c r="A43" s="49" t="s">
        <v>70</v>
      </c>
      <c r="B43" s="145" t="s">
        <v>71</v>
      </c>
      <c r="C43" s="75">
        <v>96</v>
      </c>
      <c r="D43" s="75">
        <v>8.3</v>
      </c>
      <c r="E43" s="36"/>
      <c r="F43" s="36"/>
      <c r="G43" s="38"/>
      <c r="H43" s="77">
        <v>96</v>
      </c>
      <c r="I43" s="137">
        <v>907.6</v>
      </c>
      <c r="J43" s="75">
        <v>3316.8</v>
      </c>
    </row>
    <row r="44" spans="1:10" ht="45" hidden="1">
      <c r="A44" s="49"/>
      <c r="B44" s="145"/>
      <c r="C44" s="50"/>
      <c r="D44" s="50"/>
      <c r="E44" s="36" t="s">
        <v>135</v>
      </c>
      <c r="F44" s="36" t="s">
        <v>137</v>
      </c>
      <c r="G44" s="38">
        <f>1835-485</f>
        <v>1350</v>
      </c>
      <c r="H44" s="38"/>
      <c r="I44" s="122"/>
      <c r="J44" s="13"/>
    </row>
    <row r="45" spans="1:10" ht="12.75" hidden="1">
      <c r="A45" s="49"/>
      <c r="B45" s="145"/>
      <c r="C45" s="50"/>
      <c r="D45" s="50"/>
      <c r="E45" s="36" t="s">
        <v>133</v>
      </c>
      <c r="F45" s="36" t="s">
        <v>56</v>
      </c>
      <c r="G45" s="37">
        <v>7</v>
      </c>
      <c r="H45" s="38"/>
      <c r="I45" s="122"/>
      <c r="J45" s="13"/>
    </row>
    <row r="46" spans="1:10" ht="22.5" hidden="1">
      <c r="A46" s="49"/>
      <c r="B46" s="145"/>
      <c r="C46" s="50"/>
      <c r="D46" s="50"/>
      <c r="E46" s="42" t="s">
        <v>48</v>
      </c>
      <c r="F46" s="36" t="s">
        <v>134</v>
      </c>
      <c r="G46" s="38">
        <f>G45/8*12</f>
        <v>10.5</v>
      </c>
      <c r="H46" s="38"/>
      <c r="I46" s="122"/>
      <c r="J46" s="13"/>
    </row>
    <row r="47" spans="1:10" ht="22.5" hidden="1">
      <c r="A47" s="49"/>
      <c r="B47" s="145"/>
      <c r="C47" s="50"/>
      <c r="D47" s="50"/>
      <c r="E47" s="40" t="s">
        <v>49</v>
      </c>
      <c r="F47" s="36" t="s">
        <v>144</v>
      </c>
      <c r="G47" s="38">
        <f>G44</f>
        <v>1350</v>
      </c>
      <c r="H47" s="38"/>
      <c r="I47" s="122"/>
      <c r="J47" s="13"/>
    </row>
    <row r="48" spans="1:10" ht="21.75" hidden="1">
      <c r="A48" s="49"/>
      <c r="B48" s="145"/>
      <c r="C48" s="50"/>
      <c r="D48" s="50"/>
      <c r="E48" s="40" t="s">
        <v>104</v>
      </c>
      <c r="F48" s="36" t="s">
        <v>107</v>
      </c>
      <c r="G48" s="38">
        <f>G47</f>
        <v>1350</v>
      </c>
      <c r="H48" s="38"/>
      <c r="I48" s="122"/>
      <c r="J48" s="13"/>
    </row>
    <row r="49" spans="1:10" ht="21.75" hidden="1">
      <c r="A49" s="49"/>
      <c r="B49" s="145"/>
      <c r="C49" s="50"/>
      <c r="D49" s="50"/>
      <c r="E49" s="40" t="s">
        <v>130</v>
      </c>
      <c r="F49" s="36" t="s">
        <v>107</v>
      </c>
      <c r="G49" s="38">
        <f>G48</f>
        <v>1350</v>
      </c>
      <c r="H49" s="38"/>
      <c r="I49" s="122"/>
      <c r="J49" s="13"/>
    </row>
    <row r="50" spans="1:10" ht="14.25" customHeight="1">
      <c r="A50" s="98" t="s">
        <v>23</v>
      </c>
      <c r="B50" s="144" t="s">
        <v>3</v>
      </c>
      <c r="C50" s="50">
        <f>C52+C63</f>
        <v>4026.2</v>
      </c>
      <c r="D50" s="50">
        <f>D52+D63</f>
        <v>2906.2</v>
      </c>
      <c r="E50" s="36"/>
      <c r="F50" s="36"/>
      <c r="G50" s="38"/>
      <c r="H50" s="101" t="e">
        <f>H52+H63</f>
        <v>#REF!</v>
      </c>
      <c r="I50" s="126">
        <f>I52+I63</f>
        <v>12553.099999999999</v>
      </c>
      <c r="J50" s="15">
        <f>J52+J63</f>
        <v>13162.4</v>
      </c>
    </row>
    <row r="51" spans="1:10" ht="21" customHeight="1" hidden="1">
      <c r="A51" s="49" t="s">
        <v>72</v>
      </c>
      <c r="B51" s="149" t="s">
        <v>73</v>
      </c>
      <c r="C51" s="85"/>
      <c r="D51" s="85"/>
      <c r="E51" s="36"/>
      <c r="F51" s="36"/>
      <c r="G51" s="38"/>
      <c r="H51" s="38"/>
      <c r="I51" s="122"/>
      <c r="J51" s="17"/>
    </row>
    <row r="52" spans="1:10" ht="27.75" customHeight="1">
      <c r="A52" s="49" t="s">
        <v>74</v>
      </c>
      <c r="B52" s="149" t="s">
        <v>75</v>
      </c>
      <c r="C52" s="83">
        <v>432.2</v>
      </c>
      <c r="D52" s="83">
        <v>456.7</v>
      </c>
      <c r="E52" s="36"/>
      <c r="F52" s="36"/>
      <c r="G52" s="38"/>
      <c r="H52" s="84">
        <v>899</v>
      </c>
      <c r="I52" s="128">
        <v>1863.3</v>
      </c>
      <c r="J52" s="84">
        <v>1646</v>
      </c>
    </row>
    <row r="53" spans="1:10" ht="17.25" customHeight="1" hidden="1">
      <c r="A53" s="49" t="s">
        <v>24</v>
      </c>
      <c r="B53" s="149" t="s">
        <v>25</v>
      </c>
      <c r="C53" s="85"/>
      <c r="D53" s="85"/>
      <c r="E53" s="36"/>
      <c r="F53" s="36"/>
      <c r="G53" s="38"/>
      <c r="H53" s="86"/>
      <c r="I53" s="129"/>
      <c r="J53" s="86"/>
    </row>
    <row r="54" spans="1:10" ht="45" hidden="1">
      <c r="A54" s="49"/>
      <c r="B54" s="149"/>
      <c r="C54" s="85"/>
      <c r="D54" s="85"/>
      <c r="E54" s="36" t="s">
        <v>135</v>
      </c>
      <c r="F54" s="36" t="s">
        <v>136</v>
      </c>
      <c r="G54" s="38">
        <f>1913-17</f>
        <v>1896</v>
      </c>
      <c r="H54" s="86"/>
      <c r="I54" s="129"/>
      <c r="J54" s="86"/>
    </row>
    <row r="55" spans="1:10" ht="12.75" hidden="1">
      <c r="A55" s="49"/>
      <c r="B55" s="149"/>
      <c r="C55" s="85"/>
      <c r="D55" s="85"/>
      <c r="E55" s="36" t="s">
        <v>122</v>
      </c>
      <c r="F55" s="36" t="s">
        <v>56</v>
      </c>
      <c r="G55" s="38">
        <v>289.7</v>
      </c>
      <c r="H55" s="86"/>
      <c r="I55" s="129"/>
      <c r="J55" s="86"/>
    </row>
    <row r="56" spans="1:10" ht="14.25" customHeight="1" hidden="1">
      <c r="A56" s="49"/>
      <c r="B56" s="149"/>
      <c r="C56" s="85"/>
      <c r="D56" s="85"/>
      <c r="E56" s="36" t="s">
        <v>100</v>
      </c>
      <c r="F56" s="36" t="s">
        <v>56</v>
      </c>
      <c r="G56" s="38">
        <v>150</v>
      </c>
      <c r="H56" s="86"/>
      <c r="I56" s="129"/>
      <c r="J56" s="86"/>
    </row>
    <row r="57" spans="1:10" ht="12.75" hidden="1">
      <c r="A57" s="49"/>
      <c r="B57" s="149"/>
      <c r="C57" s="85"/>
      <c r="D57" s="85"/>
      <c r="E57" s="36" t="s">
        <v>121</v>
      </c>
      <c r="F57" s="36" t="s">
        <v>56</v>
      </c>
      <c r="G57" s="38">
        <v>317.3</v>
      </c>
      <c r="H57" s="86"/>
      <c r="I57" s="129"/>
      <c r="J57" s="86"/>
    </row>
    <row r="58" spans="1:10" ht="12.75" hidden="1">
      <c r="A58" s="49"/>
      <c r="B58" s="149"/>
      <c r="C58" s="85"/>
      <c r="D58" s="85"/>
      <c r="E58" s="36" t="s">
        <v>133</v>
      </c>
      <c r="F58" s="36" t="s">
        <v>56</v>
      </c>
      <c r="G58" s="38">
        <v>419.3</v>
      </c>
      <c r="H58" s="86"/>
      <c r="I58" s="129"/>
      <c r="J58" s="86"/>
    </row>
    <row r="59" spans="1:10" ht="22.5" hidden="1">
      <c r="A59" s="49"/>
      <c r="B59" s="149"/>
      <c r="C59" s="85"/>
      <c r="D59" s="85"/>
      <c r="E59" s="40" t="s">
        <v>48</v>
      </c>
      <c r="F59" s="44" t="s">
        <v>143</v>
      </c>
      <c r="G59" s="41">
        <f>G58/8*12</f>
        <v>628.95</v>
      </c>
      <c r="H59" s="86"/>
      <c r="I59" s="129"/>
      <c r="J59" s="86"/>
    </row>
    <row r="60" spans="1:10" ht="21.75" hidden="1">
      <c r="A60" s="49"/>
      <c r="B60" s="149"/>
      <c r="C60" s="85"/>
      <c r="D60" s="85"/>
      <c r="E60" s="40" t="s">
        <v>49</v>
      </c>
      <c r="F60" s="40"/>
      <c r="G60" s="41">
        <f>G59</f>
        <v>628.95</v>
      </c>
      <c r="H60" s="86"/>
      <c r="I60" s="129"/>
      <c r="J60" s="86"/>
    </row>
    <row r="61" spans="1:10" ht="21.75" hidden="1">
      <c r="A61" s="49"/>
      <c r="B61" s="149"/>
      <c r="C61" s="85"/>
      <c r="D61" s="85"/>
      <c r="E61" s="40" t="s">
        <v>104</v>
      </c>
      <c r="F61" s="36"/>
      <c r="G61" s="45">
        <f>G60</f>
        <v>628.95</v>
      </c>
      <c r="H61" s="86"/>
      <c r="I61" s="129"/>
      <c r="J61" s="86"/>
    </row>
    <row r="62" spans="1:10" ht="21.75" hidden="1">
      <c r="A62" s="49"/>
      <c r="B62" s="149"/>
      <c r="C62" s="85"/>
      <c r="D62" s="85"/>
      <c r="E62" s="40" t="s">
        <v>130</v>
      </c>
      <c r="F62" s="36"/>
      <c r="G62" s="45">
        <f>G61</f>
        <v>628.95</v>
      </c>
      <c r="H62" s="86"/>
      <c r="I62" s="129"/>
      <c r="J62" s="86"/>
    </row>
    <row r="63" spans="1:10" ht="28.5" customHeight="1">
      <c r="A63" s="49" t="s">
        <v>76</v>
      </c>
      <c r="B63" s="149" t="s">
        <v>77</v>
      </c>
      <c r="C63" s="83">
        <v>3594</v>
      </c>
      <c r="D63" s="83">
        <v>2449.5</v>
      </c>
      <c r="E63" s="36"/>
      <c r="F63" s="36"/>
      <c r="G63" s="38"/>
      <c r="H63" s="84" t="e">
        <f>#REF!</f>
        <v>#REF!</v>
      </c>
      <c r="I63" s="128">
        <v>10689.8</v>
      </c>
      <c r="J63" s="84">
        <v>11516.4</v>
      </c>
    </row>
    <row r="64" spans="1:10" ht="20.25" customHeight="1">
      <c r="A64" s="98" t="s">
        <v>26</v>
      </c>
      <c r="B64" s="144" t="s">
        <v>27</v>
      </c>
      <c r="C64" s="50">
        <f>C65</f>
        <v>0</v>
      </c>
      <c r="D64" s="50">
        <f>D65</f>
        <v>0</v>
      </c>
      <c r="E64" s="36"/>
      <c r="F64" s="36"/>
      <c r="G64" s="38"/>
      <c r="H64" s="101">
        <f aca="true" t="shared" si="0" ref="H64:J65">H65</f>
        <v>0</v>
      </c>
      <c r="I64" s="126">
        <f t="shared" si="0"/>
        <v>7</v>
      </c>
      <c r="J64" s="15">
        <f t="shared" si="0"/>
        <v>14</v>
      </c>
    </row>
    <row r="65" spans="1:42" s="3" customFormat="1" ht="42.75" customHeight="1">
      <c r="A65" s="98" t="s">
        <v>28</v>
      </c>
      <c r="B65" s="144" t="s">
        <v>29</v>
      </c>
      <c r="C65" s="50">
        <f>C66</f>
        <v>0</v>
      </c>
      <c r="D65" s="50">
        <v>0</v>
      </c>
      <c r="E65" s="42"/>
      <c r="F65" s="42"/>
      <c r="G65" s="82"/>
      <c r="H65" s="101">
        <v>0</v>
      </c>
      <c r="I65" s="126">
        <f t="shared" si="0"/>
        <v>7</v>
      </c>
      <c r="J65" s="15">
        <f t="shared" si="0"/>
        <v>14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1:10" ht="63.75" customHeight="1">
      <c r="A66" s="49" t="s">
        <v>30</v>
      </c>
      <c r="B66" s="149" t="s">
        <v>31</v>
      </c>
      <c r="C66" s="87">
        <v>0</v>
      </c>
      <c r="D66" s="87">
        <v>0</v>
      </c>
      <c r="E66" s="36"/>
      <c r="F66" s="36"/>
      <c r="G66" s="38"/>
      <c r="H66" s="75">
        <v>0</v>
      </c>
      <c r="I66" s="127">
        <v>7</v>
      </c>
      <c r="J66" s="75">
        <v>14</v>
      </c>
    </row>
    <row r="67" spans="1:10" ht="36.75" customHeight="1">
      <c r="A67" s="98" t="s">
        <v>32</v>
      </c>
      <c r="B67" s="144" t="s">
        <v>33</v>
      </c>
      <c r="C67" s="50">
        <f>C68+C70+C82</f>
        <v>1868.7</v>
      </c>
      <c r="D67" s="101">
        <f>D68+D70+D82</f>
        <v>1438.8</v>
      </c>
      <c r="E67" s="36"/>
      <c r="F67" s="36"/>
      <c r="G67" s="38"/>
      <c r="H67" s="101" t="e">
        <f>H68+H70+H76+H82</f>
        <v>#REF!</v>
      </c>
      <c r="I67" s="126">
        <f>I68+I70+I76+I82</f>
        <v>1663.6000000000001</v>
      </c>
      <c r="J67" s="32">
        <f>J68+J70+J76+J82</f>
        <v>1691.6000000000001</v>
      </c>
    </row>
    <row r="68" spans="1:10" ht="63.75" customHeight="1">
      <c r="A68" s="49" t="s">
        <v>78</v>
      </c>
      <c r="B68" s="149" t="s">
        <v>84</v>
      </c>
      <c r="C68" s="75">
        <v>1500</v>
      </c>
      <c r="D68" s="75">
        <v>1136.1</v>
      </c>
      <c r="E68" s="36"/>
      <c r="F68" s="36"/>
      <c r="G68" s="38"/>
      <c r="H68" s="77" t="e">
        <f>#REF!</f>
        <v>#REF!</v>
      </c>
      <c r="I68" s="121">
        <v>1449.4</v>
      </c>
      <c r="J68" s="77">
        <v>1378</v>
      </c>
    </row>
    <row r="69" spans="1:10" ht="33.75" hidden="1">
      <c r="A69" s="36"/>
      <c r="B69" s="122"/>
      <c r="C69" s="82"/>
      <c r="D69" s="82"/>
      <c r="E69" s="40" t="s">
        <v>130</v>
      </c>
      <c r="F69" s="36" t="s">
        <v>63</v>
      </c>
      <c r="G69" s="38">
        <v>1300</v>
      </c>
      <c r="H69" s="39"/>
      <c r="I69" s="130"/>
      <c r="J69" s="89"/>
    </row>
    <row r="70" spans="1:10" ht="67.5" customHeight="1">
      <c r="A70" s="49" t="s">
        <v>79</v>
      </c>
      <c r="B70" s="149" t="s">
        <v>83</v>
      </c>
      <c r="C70" s="90">
        <v>336.8</v>
      </c>
      <c r="D70" s="90">
        <v>270.8</v>
      </c>
      <c r="E70" s="36"/>
      <c r="F70" s="36"/>
      <c r="G70" s="38"/>
      <c r="H70" s="77">
        <f>G72</f>
        <v>336.8</v>
      </c>
      <c r="I70" s="121">
        <v>210.2</v>
      </c>
      <c r="J70" s="77">
        <v>210.2</v>
      </c>
    </row>
    <row r="71" spans="1:10" ht="21" customHeight="1" hidden="1">
      <c r="A71" s="49"/>
      <c r="B71" s="149"/>
      <c r="C71" s="85"/>
      <c r="D71" s="85"/>
      <c r="E71" s="36" t="s">
        <v>133</v>
      </c>
      <c r="F71" s="36" t="s">
        <v>56</v>
      </c>
      <c r="G71" s="38">
        <v>254.2</v>
      </c>
      <c r="H71" s="91"/>
      <c r="I71" s="131"/>
      <c r="J71" s="91"/>
    </row>
    <row r="72" spans="1:10" ht="22.5" hidden="1">
      <c r="A72" s="49"/>
      <c r="B72" s="149"/>
      <c r="C72" s="85"/>
      <c r="D72" s="85"/>
      <c r="E72" s="42" t="s">
        <v>48</v>
      </c>
      <c r="F72" s="36" t="s">
        <v>138</v>
      </c>
      <c r="G72" s="37">
        <v>336.8</v>
      </c>
      <c r="H72" s="91"/>
      <c r="I72" s="131"/>
      <c r="J72" s="91"/>
    </row>
    <row r="73" spans="1:10" ht="22.5" hidden="1">
      <c r="A73" s="49"/>
      <c r="B73" s="149"/>
      <c r="C73" s="85"/>
      <c r="D73" s="85"/>
      <c r="E73" s="40" t="s">
        <v>49</v>
      </c>
      <c r="F73" s="36" t="s">
        <v>138</v>
      </c>
      <c r="G73" s="37">
        <v>209.7</v>
      </c>
      <c r="H73" s="91"/>
      <c r="I73" s="131"/>
      <c r="J73" s="91"/>
    </row>
    <row r="74" spans="1:10" ht="22.5" hidden="1">
      <c r="A74" s="49"/>
      <c r="B74" s="149"/>
      <c r="C74" s="85"/>
      <c r="D74" s="85"/>
      <c r="E74" s="40" t="s">
        <v>104</v>
      </c>
      <c r="F74" s="36" t="s">
        <v>138</v>
      </c>
      <c r="G74" s="37">
        <v>209.7</v>
      </c>
      <c r="H74" s="91"/>
      <c r="I74" s="131"/>
      <c r="J74" s="91"/>
    </row>
    <row r="75" spans="1:10" ht="22.5" hidden="1">
      <c r="A75" s="49"/>
      <c r="B75" s="149"/>
      <c r="C75" s="85"/>
      <c r="D75" s="85"/>
      <c r="E75" s="40" t="s">
        <v>130</v>
      </c>
      <c r="F75" s="36" t="s">
        <v>138</v>
      </c>
      <c r="G75" s="37">
        <v>209.7</v>
      </c>
      <c r="H75" s="91"/>
      <c r="I75" s="131"/>
      <c r="J75" s="91"/>
    </row>
    <row r="76" spans="1:22" ht="30" customHeight="1" hidden="1">
      <c r="A76" s="49" t="s">
        <v>139</v>
      </c>
      <c r="B76" s="149" t="s">
        <v>140</v>
      </c>
      <c r="C76" s="90">
        <v>0</v>
      </c>
      <c r="D76" s="90">
        <v>0</v>
      </c>
      <c r="E76" s="36"/>
      <c r="F76" s="36"/>
      <c r="G76" s="38"/>
      <c r="H76" s="77">
        <f>G78</f>
        <v>0</v>
      </c>
      <c r="I76" s="132">
        <v>0</v>
      </c>
      <c r="J76" s="77">
        <v>103.4</v>
      </c>
      <c r="V76" s="88"/>
    </row>
    <row r="77" spans="1:22" ht="12.75" hidden="1">
      <c r="A77" s="49"/>
      <c r="B77" s="149"/>
      <c r="C77" s="85"/>
      <c r="D77" s="85"/>
      <c r="E77" s="36" t="s">
        <v>133</v>
      </c>
      <c r="F77" s="36" t="s">
        <v>56</v>
      </c>
      <c r="G77" s="38">
        <v>0</v>
      </c>
      <c r="H77" s="91"/>
      <c r="I77" s="131"/>
      <c r="J77" s="47"/>
      <c r="V77" s="88"/>
    </row>
    <row r="78" spans="1:22" ht="22.5" hidden="1">
      <c r="A78" s="49"/>
      <c r="B78" s="149"/>
      <c r="C78" s="85"/>
      <c r="D78" s="85"/>
      <c r="E78" s="42" t="s">
        <v>48</v>
      </c>
      <c r="F78" s="36" t="s">
        <v>138</v>
      </c>
      <c r="G78" s="37">
        <v>0</v>
      </c>
      <c r="H78" s="91"/>
      <c r="I78" s="131"/>
      <c r="J78" s="47"/>
      <c r="V78" s="88"/>
    </row>
    <row r="79" spans="1:22" ht="22.5" hidden="1">
      <c r="A79" s="49"/>
      <c r="B79" s="149"/>
      <c r="C79" s="85"/>
      <c r="D79" s="85"/>
      <c r="E79" s="40" t="s">
        <v>49</v>
      </c>
      <c r="F79" s="36" t="s">
        <v>138</v>
      </c>
      <c r="G79" s="37">
        <v>204.4</v>
      </c>
      <c r="H79" s="91"/>
      <c r="I79" s="131"/>
      <c r="J79" s="47"/>
      <c r="V79" s="88"/>
    </row>
    <row r="80" spans="1:22" ht="22.5" hidden="1">
      <c r="A80" s="49"/>
      <c r="B80" s="149"/>
      <c r="C80" s="85"/>
      <c r="D80" s="85"/>
      <c r="E80" s="40" t="s">
        <v>104</v>
      </c>
      <c r="F80" s="36" t="s">
        <v>138</v>
      </c>
      <c r="G80" s="37">
        <v>126.9</v>
      </c>
      <c r="H80" s="91"/>
      <c r="I80" s="131"/>
      <c r="J80" s="47"/>
      <c r="V80" s="88"/>
    </row>
    <row r="81" spans="1:22" ht="22.5" hidden="1">
      <c r="A81" s="49"/>
      <c r="B81" s="149"/>
      <c r="C81" s="85"/>
      <c r="D81" s="85"/>
      <c r="E81" s="40" t="s">
        <v>130</v>
      </c>
      <c r="F81" s="36" t="s">
        <v>138</v>
      </c>
      <c r="G81" s="37">
        <v>101.1</v>
      </c>
      <c r="H81" s="91"/>
      <c r="I81" s="131"/>
      <c r="J81" s="47"/>
      <c r="V81" s="88"/>
    </row>
    <row r="82" spans="1:22" ht="65.25" customHeight="1">
      <c r="A82" s="49" t="s">
        <v>80</v>
      </c>
      <c r="B82" s="145" t="s">
        <v>82</v>
      </c>
      <c r="C82" s="53">
        <v>31.9</v>
      </c>
      <c r="D82" s="53">
        <v>31.9</v>
      </c>
      <c r="E82" s="36"/>
      <c r="F82" s="36"/>
      <c r="G82" s="38"/>
      <c r="H82" s="77">
        <f>G84</f>
        <v>31.9</v>
      </c>
      <c r="I82" s="165">
        <v>4</v>
      </c>
      <c r="J82" s="46">
        <f>G86</f>
        <v>0</v>
      </c>
      <c r="V82" s="88"/>
    </row>
    <row r="83" spans="1:22" ht="12.75" hidden="1">
      <c r="A83" s="49"/>
      <c r="B83" s="145"/>
      <c r="C83" s="50"/>
      <c r="D83" s="50"/>
      <c r="E83" s="36" t="s">
        <v>133</v>
      </c>
      <c r="F83" s="36" t="s">
        <v>56</v>
      </c>
      <c r="G83" s="38">
        <v>30.9</v>
      </c>
      <c r="H83" s="102"/>
      <c r="I83" s="133"/>
      <c r="J83" s="18"/>
      <c r="V83" s="88"/>
    </row>
    <row r="84" spans="1:22" ht="21.75" hidden="1">
      <c r="A84" s="49"/>
      <c r="B84" s="145"/>
      <c r="C84" s="50"/>
      <c r="D84" s="50"/>
      <c r="E84" s="42" t="s">
        <v>48</v>
      </c>
      <c r="F84" s="36"/>
      <c r="G84" s="37">
        <v>31.9</v>
      </c>
      <c r="H84" s="102"/>
      <c r="I84" s="133"/>
      <c r="J84" s="18"/>
      <c r="V84" s="88"/>
    </row>
    <row r="85" spans="1:22" ht="21.75" hidden="1">
      <c r="A85" s="49"/>
      <c r="B85" s="145"/>
      <c r="C85" s="50"/>
      <c r="D85" s="50"/>
      <c r="E85" s="40" t="s">
        <v>49</v>
      </c>
      <c r="F85" s="36"/>
      <c r="G85" s="37">
        <v>0</v>
      </c>
      <c r="H85" s="102"/>
      <c r="I85" s="133"/>
      <c r="J85" s="18"/>
      <c r="V85" s="88"/>
    </row>
    <row r="86" spans="1:22" ht="21.75" hidden="1">
      <c r="A86" s="49"/>
      <c r="B86" s="145"/>
      <c r="C86" s="50"/>
      <c r="D86" s="50"/>
      <c r="E86" s="40" t="s">
        <v>104</v>
      </c>
      <c r="F86" s="36"/>
      <c r="G86" s="37">
        <v>0</v>
      </c>
      <c r="H86" s="102"/>
      <c r="I86" s="133"/>
      <c r="J86" s="18"/>
      <c r="V86" s="88"/>
    </row>
    <row r="87" spans="1:22" ht="21.75" hidden="1">
      <c r="A87" s="49"/>
      <c r="B87" s="145"/>
      <c r="C87" s="50"/>
      <c r="D87" s="50"/>
      <c r="E87" s="40" t="s">
        <v>130</v>
      </c>
      <c r="F87" s="36"/>
      <c r="G87" s="37">
        <v>0</v>
      </c>
      <c r="H87" s="102"/>
      <c r="I87" s="133"/>
      <c r="J87" s="18"/>
      <c r="V87" s="88"/>
    </row>
    <row r="88" spans="1:22" ht="27.75" customHeight="1">
      <c r="A88" s="98" t="s">
        <v>34</v>
      </c>
      <c r="B88" s="144" t="s">
        <v>4</v>
      </c>
      <c r="C88" s="50">
        <f>C89+C95</f>
        <v>483.2</v>
      </c>
      <c r="D88" s="50">
        <f>D89+D95</f>
        <v>337</v>
      </c>
      <c r="E88" s="36"/>
      <c r="F88" s="36"/>
      <c r="G88" s="38"/>
      <c r="H88" s="45">
        <f>H89+H95</f>
        <v>483.2</v>
      </c>
      <c r="I88" s="134">
        <f>I89+I95</f>
        <v>402.2</v>
      </c>
      <c r="J88" s="43">
        <f>J89+J95</f>
        <v>555.5999999999999</v>
      </c>
      <c r="V88" s="88"/>
    </row>
    <row r="89" spans="1:10" ht="30" customHeight="1">
      <c r="A89" s="52" t="s">
        <v>81</v>
      </c>
      <c r="B89" s="150" t="s">
        <v>85</v>
      </c>
      <c r="C89" s="53">
        <v>242.5</v>
      </c>
      <c r="D89" s="53">
        <v>174.1</v>
      </c>
      <c r="E89" s="36"/>
      <c r="F89" s="36"/>
      <c r="G89" s="38"/>
      <c r="H89" s="54">
        <f>G91</f>
        <v>242.5</v>
      </c>
      <c r="I89" s="135">
        <v>127.5</v>
      </c>
      <c r="J89" s="58">
        <v>256.4</v>
      </c>
    </row>
    <row r="90" spans="1:10" ht="12.75" hidden="1">
      <c r="A90" s="52"/>
      <c r="B90" s="150"/>
      <c r="C90" s="53"/>
      <c r="D90" s="53"/>
      <c r="E90" s="36" t="s">
        <v>133</v>
      </c>
      <c r="F90" s="36" t="s">
        <v>56</v>
      </c>
      <c r="G90" s="38">
        <v>160.2</v>
      </c>
      <c r="H90" s="55"/>
      <c r="I90" s="136"/>
      <c r="J90" s="56"/>
    </row>
    <row r="91" spans="1:10" ht="21.75" hidden="1">
      <c r="A91" s="52"/>
      <c r="B91" s="150"/>
      <c r="C91" s="53"/>
      <c r="D91" s="53"/>
      <c r="E91" s="42" t="s">
        <v>48</v>
      </c>
      <c r="F91" s="36" t="s">
        <v>141</v>
      </c>
      <c r="G91" s="37">
        <v>242.5</v>
      </c>
      <c r="H91" s="55"/>
      <c r="I91" s="136"/>
      <c r="J91" s="56"/>
    </row>
    <row r="92" spans="1:10" ht="21.75" hidden="1">
      <c r="A92" s="52"/>
      <c r="B92" s="150"/>
      <c r="C92" s="53"/>
      <c r="D92" s="53"/>
      <c r="E92" s="40" t="s">
        <v>49</v>
      </c>
      <c r="F92" s="36" t="s">
        <v>141</v>
      </c>
      <c r="G92" s="37">
        <v>242.5</v>
      </c>
      <c r="H92" s="55"/>
      <c r="I92" s="136"/>
      <c r="J92" s="56"/>
    </row>
    <row r="93" spans="1:10" ht="21.75" hidden="1">
      <c r="A93" s="52"/>
      <c r="B93" s="150"/>
      <c r="C93" s="53"/>
      <c r="D93" s="53"/>
      <c r="E93" s="40" t="s">
        <v>104</v>
      </c>
      <c r="F93" s="36" t="s">
        <v>141</v>
      </c>
      <c r="G93" s="37">
        <v>242.5</v>
      </c>
      <c r="H93" s="55"/>
      <c r="I93" s="136"/>
      <c r="J93" s="56"/>
    </row>
    <row r="94" spans="1:10" ht="21.75" hidden="1">
      <c r="A94" s="52"/>
      <c r="B94" s="150"/>
      <c r="C94" s="53"/>
      <c r="D94" s="53"/>
      <c r="E94" s="40" t="s">
        <v>130</v>
      </c>
      <c r="F94" s="36" t="s">
        <v>141</v>
      </c>
      <c r="G94" s="37">
        <v>256.6</v>
      </c>
      <c r="H94" s="55"/>
      <c r="I94" s="136"/>
      <c r="J94" s="56"/>
    </row>
    <row r="95" spans="1:10" ht="25.5" customHeight="1">
      <c r="A95" s="52" t="s">
        <v>87</v>
      </c>
      <c r="B95" s="150" t="s">
        <v>86</v>
      </c>
      <c r="C95" s="53">
        <v>240.7</v>
      </c>
      <c r="D95" s="53">
        <v>162.9</v>
      </c>
      <c r="E95" s="36"/>
      <c r="F95" s="36"/>
      <c r="G95" s="38"/>
      <c r="H95" s="57">
        <v>240.7</v>
      </c>
      <c r="I95" s="137">
        <v>274.7</v>
      </c>
      <c r="J95" s="59">
        <v>299.2</v>
      </c>
    </row>
    <row r="96" spans="1:10" ht="25.5" customHeight="1" hidden="1">
      <c r="A96" s="52"/>
      <c r="B96" s="150"/>
      <c r="C96" s="53"/>
      <c r="D96" s="53"/>
      <c r="E96" s="36" t="s">
        <v>133</v>
      </c>
      <c r="F96" s="36" t="s">
        <v>56</v>
      </c>
      <c r="G96" s="38">
        <v>158.3</v>
      </c>
      <c r="H96" s="55"/>
      <c r="I96" s="138"/>
      <c r="J96" s="19"/>
    </row>
    <row r="97" spans="1:10" ht="25.5" customHeight="1" hidden="1">
      <c r="A97" s="52"/>
      <c r="B97" s="150"/>
      <c r="C97" s="53"/>
      <c r="D97" s="53"/>
      <c r="E97" s="42" t="s">
        <v>48</v>
      </c>
      <c r="F97" s="36" t="s">
        <v>142</v>
      </c>
      <c r="G97" s="37">
        <v>240.7</v>
      </c>
      <c r="H97" s="55"/>
      <c r="I97" s="138"/>
      <c r="J97" s="19"/>
    </row>
    <row r="98" spans="1:10" ht="25.5" customHeight="1" hidden="1">
      <c r="A98" s="52"/>
      <c r="B98" s="150"/>
      <c r="C98" s="53"/>
      <c r="D98" s="53"/>
      <c r="E98" s="40" t="s">
        <v>49</v>
      </c>
      <c r="F98" s="36" t="s">
        <v>142</v>
      </c>
      <c r="G98" s="37">
        <v>187.2</v>
      </c>
      <c r="H98" s="55"/>
      <c r="I98" s="138"/>
      <c r="J98" s="19"/>
    </row>
    <row r="99" spans="1:10" ht="25.5" customHeight="1" hidden="1">
      <c r="A99" s="52"/>
      <c r="B99" s="150"/>
      <c r="C99" s="53"/>
      <c r="D99" s="53"/>
      <c r="E99" s="40" t="s">
        <v>104</v>
      </c>
      <c r="F99" s="36" t="s">
        <v>142</v>
      </c>
      <c r="G99" s="37">
        <v>183.3</v>
      </c>
      <c r="H99" s="55"/>
      <c r="I99" s="138"/>
      <c r="J99" s="19"/>
    </row>
    <row r="100" spans="1:10" ht="25.5" customHeight="1" hidden="1">
      <c r="A100" s="52"/>
      <c r="B100" s="150"/>
      <c r="C100" s="53"/>
      <c r="D100" s="53"/>
      <c r="E100" s="40" t="s">
        <v>130</v>
      </c>
      <c r="F100" s="36" t="s">
        <v>142</v>
      </c>
      <c r="G100" s="37">
        <v>191.2</v>
      </c>
      <c r="H100" s="38"/>
      <c r="I100" s="139"/>
      <c r="J100" s="20"/>
    </row>
    <row r="101" spans="1:10" ht="25.5" customHeight="1" hidden="1">
      <c r="A101" s="52"/>
      <c r="B101" s="150"/>
      <c r="C101" s="53"/>
      <c r="D101" s="53"/>
      <c r="E101" s="103"/>
      <c r="F101" s="103"/>
      <c r="G101" s="103"/>
      <c r="H101" s="103"/>
      <c r="I101" s="139"/>
      <c r="J101" s="21"/>
    </row>
    <row r="102" spans="1:10" ht="25.5" customHeight="1" hidden="1">
      <c r="A102" s="52"/>
      <c r="B102" s="150"/>
      <c r="C102" s="53"/>
      <c r="D102" s="53"/>
      <c r="E102" s="103"/>
      <c r="F102" s="103"/>
      <c r="G102" s="103"/>
      <c r="H102" s="103"/>
      <c r="I102" s="139"/>
      <c r="J102" s="21"/>
    </row>
    <row r="103" spans="1:10" ht="25.5" customHeight="1" hidden="1">
      <c r="A103" s="52"/>
      <c r="B103" s="150"/>
      <c r="C103" s="53"/>
      <c r="D103" s="53"/>
      <c r="E103" s="103"/>
      <c r="F103" s="103"/>
      <c r="G103" s="103"/>
      <c r="H103" s="103"/>
      <c r="I103" s="139"/>
      <c r="J103" s="21"/>
    </row>
    <row r="104" spans="1:10" ht="25.5" customHeight="1">
      <c r="A104" s="104" t="s">
        <v>35</v>
      </c>
      <c r="B104" s="151" t="s">
        <v>5</v>
      </c>
      <c r="C104" s="82">
        <f>C106+C108+C113</f>
        <v>5686.4</v>
      </c>
      <c r="D104" s="82">
        <f>D106+D108+D113</f>
        <v>5642.599999999999</v>
      </c>
      <c r="E104" s="82"/>
      <c r="F104" s="82"/>
      <c r="G104" s="82"/>
      <c r="H104" s="82">
        <f>H106+H108+H113</f>
        <v>5686.4</v>
      </c>
      <c r="I104" s="140">
        <f>I108+I109</f>
        <v>250</v>
      </c>
      <c r="J104" s="29">
        <f>J108+J109</f>
        <v>0</v>
      </c>
    </row>
    <row r="105" spans="1:10" ht="25.5" customHeight="1" hidden="1">
      <c r="A105" s="49" t="s">
        <v>88</v>
      </c>
      <c r="B105" s="145" t="s">
        <v>36</v>
      </c>
      <c r="C105" s="50">
        <v>0</v>
      </c>
      <c r="D105" s="50"/>
      <c r="E105" s="51"/>
      <c r="F105" s="51"/>
      <c r="G105" s="51"/>
      <c r="H105" s="50">
        <v>0</v>
      </c>
      <c r="I105" s="133"/>
      <c r="J105" s="24"/>
    </row>
    <row r="106" spans="1:10" ht="25.5" customHeight="1" hidden="1">
      <c r="A106" s="49" t="s">
        <v>115</v>
      </c>
      <c r="B106" s="145" t="s">
        <v>114</v>
      </c>
      <c r="C106" s="50">
        <v>2656.7</v>
      </c>
      <c r="D106" s="50">
        <v>2656.7</v>
      </c>
      <c r="E106" s="51"/>
      <c r="F106" s="51"/>
      <c r="G106" s="51"/>
      <c r="H106" s="50">
        <v>2656.7</v>
      </c>
      <c r="I106" s="133">
        <v>0</v>
      </c>
      <c r="J106" s="24">
        <v>0</v>
      </c>
    </row>
    <row r="107" spans="1:10" ht="25.5" customHeight="1" hidden="1">
      <c r="A107" s="49" t="s">
        <v>37</v>
      </c>
      <c r="B107" s="145" t="s">
        <v>38</v>
      </c>
      <c r="C107" s="50"/>
      <c r="D107" s="50"/>
      <c r="E107" s="51"/>
      <c r="F107" s="51"/>
      <c r="G107" s="51"/>
      <c r="H107" s="50"/>
      <c r="I107" s="133"/>
      <c r="J107" s="24"/>
    </row>
    <row r="108" spans="1:10" ht="25.5" customHeight="1">
      <c r="A108" s="49" t="s">
        <v>89</v>
      </c>
      <c r="B108" s="145" t="s">
        <v>110</v>
      </c>
      <c r="C108" s="50">
        <v>80</v>
      </c>
      <c r="D108" s="50">
        <v>36.2</v>
      </c>
      <c r="E108" s="42" t="s">
        <v>133</v>
      </c>
      <c r="F108" s="36" t="s">
        <v>56</v>
      </c>
      <c r="G108" s="38">
        <v>30</v>
      </c>
      <c r="H108" s="50">
        <f>G109</f>
        <v>80</v>
      </c>
      <c r="I108" s="133">
        <v>50</v>
      </c>
      <c r="J108" s="51">
        <v>0</v>
      </c>
    </row>
    <row r="109" spans="1:10" ht="25.5" customHeight="1">
      <c r="A109" s="49" t="s">
        <v>148</v>
      </c>
      <c r="B109" s="122" t="s">
        <v>149</v>
      </c>
      <c r="C109" s="50"/>
      <c r="D109" s="50"/>
      <c r="E109" s="42" t="s">
        <v>48</v>
      </c>
      <c r="F109" s="36"/>
      <c r="G109" s="38">
        <v>80</v>
      </c>
      <c r="H109" s="50"/>
      <c r="I109" s="133">
        <v>200</v>
      </c>
      <c r="J109" s="51">
        <v>0</v>
      </c>
    </row>
    <row r="110" spans="1:10" ht="25.5" customHeight="1" hidden="1">
      <c r="A110" s="49"/>
      <c r="B110" s="145"/>
      <c r="C110" s="50"/>
      <c r="D110" s="50"/>
      <c r="E110" s="42" t="s">
        <v>49</v>
      </c>
      <c r="F110" s="36" t="s">
        <v>63</v>
      </c>
      <c r="G110" s="38">
        <v>375</v>
      </c>
      <c r="H110" s="50"/>
      <c r="I110" s="133"/>
      <c r="J110" s="24"/>
    </row>
    <row r="111" spans="1:10" ht="25.5" customHeight="1" hidden="1">
      <c r="A111" s="49"/>
      <c r="B111" s="145"/>
      <c r="C111" s="50"/>
      <c r="D111" s="50"/>
      <c r="E111" s="42" t="s">
        <v>104</v>
      </c>
      <c r="F111" s="36" t="s">
        <v>63</v>
      </c>
      <c r="G111" s="38">
        <v>375</v>
      </c>
      <c r="H111" s="50"/>
      <c r="I111" s="133"/>
      <c r="J111" s="24"/>
    </row>
    <row r="112" spans="1:10" ht="25.5" customHeight="1" hidden="1">
      <c r="A112" s="49"/>
      <c r="B112" s="145"/>
      <c r="C112" s="50"/>
      <c r="D112" s="50"/>
      <c r="E112" s="42" t="s">
        <v>130</v>
      </c>
      <c r="F112" s="36" t="s">
        <v>63</v>
      </c>
      <c r="G112" s="38">
        <v>375</v>
      </c>
      <c r="H112" s="50"/>
      <c r="I112" s="133"/>
      <c r="J112" s="24"/>
    </row>
    <row r="113" spans="1:10" ht="25.5" customHeight="1" hidden="1">
      <c r="A113" s="49" t="s">
        <v>111</v>
      </c>
      <c r="B113" s="122" t="s">
        <v>112</v>
      </c>
      <c r="C113" s="50">
        <v>2949.7</v>
      </c>
      <c r="D113" s="50">
        <v>2949.7</v>
      </c>
      <c r="E113" s="42" t="s">
        <v>133</v>
      </c>
      <c r="F113" s="36" t="s">
        <v>56</v>
      </c>
      <c r="G113" s="38">
        <v>2949.7</v>
      </c>
      <c r="H113" s="50">
        <v>2949.7</v>
      </c>
      <c r="I113" s="133">
        <v>0</v>
      </c>
      <c r="J113" s="25">
        <v>0</v>
      </c>
    </row>
    <row r="114" spans="1:10" ht="25.5" customHeight="1" hidden="1">
      <c r="A114" s="49"/>
      <c r="B114" s="145"/>
      <c r="C114" s="50"/>
      <c r="D114" s="50"/>
      <c r="E114" s="42" t="s">
        <v>48</v>
      </c>
      <c r="F114" s="36"/>
      <c r="G114" s="38">
        <v>2949.7</v>
      </c>
      <c r="H114" s="50"/>
      <c r="I114" s="133"/>
      <c r="J114" s="18"/>
    </row>
    <row r="115" spans="1:10" ht="25.5" customHeight="1" hidden="1">
      <c r="A115" s="49"/>
      <c r="B115" s="145"/>
      <c r="C115" s="50"/>
      <c r="D115" s="50"/>
      <c r="E115" s="42" t="s">
        <v>49</v>
      </c>
      <c r="F115" s="36" t="s">
        <v>63</v>
      </c>
      <c r="G115" s="38">
        <v>0</v>
      </c>
      <c r="H115" s="50"/>
      <c r="I115" s="133"/>
      <c r="J115" s="18"/>
    </row>
    <row r="116" spans="1:10" ht="25.5" customHeight="1" hidden="1">
      <c r="A116" s="49"/>
      <c r="B116" s="145"/>
      <c r="C116" s="50"/>
      <c r="D116" s="50"/>
      <c r="E116" s="42" t="s">
        <v>104</v>
      </c>
      <c r="F116" s="36" t="s">
        <v>63</v>
      </c>
      <c r="G116" s="38">
        <v>0</v>
      </c>
      <c r="H116" s="50"/>
      <c r="I116" s="133"/>
      <c r="J116" s="18"/>
    </row>
    <row r="117" spans="1:10" ht="25.5" customHeight="1" hidden="1">
      <c r="A117" s="49"/>
      <c r="B117" s="145"/>
      <c r="C117" s="50"/>
      <c r="D117" s="50"/>
      <c r="E117" s="42" t="s">
        <v>130</v>
      </c>
      <c r="F117" s="36" t="s">
        <v>63</v>
      </c>
      <c r="G117" s="38">
        <v>0</v>
      </c>
      <c r="H117" s="50"/>
      <c r="I117" s="133"/>
      <c r="J117" s="18"/>
    </row>
    <row r="118" spans="1:10" ht="36.75" customHeight="1">
      <c r="A118" s="104" t="s">
        <v>176</v>
      </c>
      <c r="B118" s="151" t="s">
        <v>177</v>
      </c>
      <c r="C118" s="82">
        <v>0</v>
      </c>
      <c r="D118" s="82">
        <v>0</v>
      </c>
      <c r="E118" s="82"/>
      <c r="F118" s="82"/>
      <c r="G118" s="82"/>
      <c r="H118" s="82">
        <v>0</v>
      </c>
      <c r="I118" s="140">
        <v>13.3</v>
      </c>
      <c r="J118" s="23">
        <v>0</v>
      </c>
    </row>
    <row r="119" spans="1:10" ht="25.5" customHeight="1" hidden="1">
      <c r="A119" s="104" t="s">
        <v>117</v>
      </c>
      <c r="B119" s="151" t="s">
        <v>116</v>
      </c>
      <c r="C119" s="82">
        <v>2.5</v>
      </c>
      <c r="D119" s="82">
        <v>2.5</v>
      </c>
      <c r="E119" s="82"/>
      <c r="F119" s="82"/>
      <c r="G119" s="82"/>
      <c r="H119" s="82">
        <v>2.5</v>
      </c>
      <c r="I119" s="140">
        <v>0</v>
      </c>
      <c r="J119" s="29">
        <v>0</v>
      </c>
    </row>
    <row r="120" spans="1:10" s="4" customFormat="1" ht="21" customHeight="1">
      <c r="A120" s="104" t="s">
        <v>91</v>
      </c>
      <c r="B120" s="151" t="s">
        <v>90</v>
      </c>
      <c r="C120" s="82">
        <v>7</v>
      </c>
      <c r="D120" s="82">
        <v>7</v>
      </c>
      <c r="E120" s="82"/>
      <c r="F120" s="82"/>
      <c r="G120" s="82"/>
      <c r="H120" s="82">
        <v>7</v>
      </c>
      <c r="I120" s="140">
        <v>81.8</v>
      </c>
      <c r="J120" s="29">
        <v>0</v>
      </c>
    </row>
    <row r="121" spans="1:10" s="4" customFormat="1" ht="25.5" customHeight="1" hidden="1">
      <c r="A121" s="104" t="s">
        <v>145</v>
      </c>
      <c r="B121" s="151" t="s">
        <v>146</v>
      </c>
      <c r="C121" s="82">
        <v>0</v>
      </c>
      <c r="D121" s="82">
        <v>0.5</v>
      </c>
      <c r="E121" s="82"/>
      <c r="F121" s="82"/>
      <c r="G121" s="82"/>
      <c r="H121" s="82">
        <v>0</v>
      </c>
      <c r="I121" s="140">
        <v>0</v>
      </c>
      <c r="J121" s="29">
        <v>0</v>
      </c>
    </row>
    <row r="122" spans="1:10" s="4" customFormat="1" ht="25.5" customHeight="1">
      <c r="A122" s="105" t="s">
        <v>39</v>
      </c>
      <c r="B122" s="152" t="s">
        <v>64</v>
      </c>
      <c r="C122" s="99" t="e">
        <f>C123+C146+C148+C149</f>
        <v>#REF!</v>
      </c>
      <c r="D122" s="99">
        <f>D123+D146+D148+D149</f>
        <v>3169.3999999999996</v>
      </c>
      <c r="E122" s="99">
        <f>E123+E146+E148</f>
        <v>0</v>
      </c>
      <c r="F122" s="99">
        <f>F123+F146+F148</f>
        <v>0</v>
      </c>
      <c r="G122" s="99">
        <f>G123+G146+G148</f>
        <v>0</v>
      </c>
      <c r="H122" s="99">
        <f>H123+H146+H148+H149</f>
        <v>8383.5</v>
      </c>
      <c r="I122" s="119">
        <f>I123+I146+I148+I149</f>
        <v>3966.147</v>
      </c>
      <c r="J122" s="33">
        <f>J123</f>
        <v>2431.7000000000003</v>
      </c>
    </row>
    <row r="123" spans="1:42" s="3" customFormat="1" ht="27.75" customHeight="1">
      <c r="A123" s="105" t="s">
        <v>40</v>
      </c>
      <c r="B123" s="153" t="s">
        <v>41</v>
      </c>
      <c r="C123" s="82" t="e">
        <f>C124+C130+C133+C137+#REF!</f>
        <v>#REF!</v>
      </c>
      <c r="D123" s="82">
        <f>D124+D130+D137</f>
        <v>3106.7999999999997</v>
      </c>
      <c r="E123" s="42"/>
      <c r="F123" s="42"/>
      <c r="G123" s="82"/>
      <c r="H123" s="82">
        <f>H124+H130+H137</f>
        <v>8320.9</v>
      </c>
      <c r="I123" s="134">
        <f>I124+I130+I133+I137</f>
        <v>3867.747</v>
      </c>
      <c r="J123" s="23">
        <f>J124+J130+J137</f>
        <v>2431.7000000000003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</row>
    <row r="124" spans="1:42" s="3" customFormat="1" ht="27" customHeight="1">
      <c r="A124" s="105" t="s">
        <v>156</v>
      </c>
      <c r="B124" s="152" t="s">
        <v>42</v>
      </c>
      <c r="C124" s="82">
        <f>C126+C129</f>
        <v>3766.8</v>
      </c>
      <c r="D124" s="82">
        <f>D126+D129</f>
        <v>2825.7</v>
      </c>
      <c r="E124" s="42"/>
      <c r="F124" s="42"/>
      <c r="G124" s="82"/>
      <c r="H124" s="82">
        <f>H126+H129</f>
        <v>3766.8</v>
      </c>
      <c r="I124" s="134">
        <f>I126+I129</f>
        <v>271.147</v>
      </c>
      <c r="J124" s="23">
        <f>J126+J129</f>
        <v>1835.7</v>
      </c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</row>
    <row r="125" spans="1:10" ht="12.75" hidden="1">
      <c r="A125" s="106" t="s">
        <v>43</v>
      </c>
      <c r="B125" s="154" t="s">
        <v>44</v>
      </c>
      <c r="C125" s="82"/>
      <c r="D125" s="82"/>
      <c r="E125" s="36"/>
      <c r="F125" s="36"/>
      <c r="G125" s="38"/>
      <c r="H125" s="38"/>
      <c r="I125" s="164"/>
      <c r="J125" s="16"/>
    </row>
    <row r="126" spans="1:42" s="6" customFormat="1" ht="24" customHeight="1">
      <c r="A126" s="60" t="s">
        <v>157</v>
      </c>
      <c r="B126" s="155" t="s">
        <v>159</v>
      </c>
      <c r="C126" s="61">
        <f>C127+C128</f>
        <v>1408.8</v>
      </c>
      <c r="D126" s="62">
        <f>SUM(D127:D128)</f>
        <v>1056.7</v>
      </c>
      <c r="E126" s="63"/>
      <c r="F126" s="63"/>
      <c r="G126" s="62"/>
      <c r="H126" s="61">
        <f>H127+H128</f>
        <v>1408.8</v>
      </c>
      <c r="I126" s="163">
        <f>I127+I128</f>
        <v>271.147</v>
      </c>
      <c r="J126" s="62">
        <f>J127+J128</f>
        <v>1271.9</v>
      </c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</row>
    <row r="127" spans="1:42" s="6" customFormat="1" ht="12.75" customHeight="1">
      <c r="A127" s="60"/>
      <c r="B127" s="155" t="s">
        <v>69</v>
      </c>
      <c r="C127" s="61">
        <v>1378.2</v>
      </c>
      <c r="D127" s="62">
        <v>1033.7</v>
      </c>
      <c r="E127" s="63"/>
      <c r="F127" s="63"/>
      <c r="G127" s="62"/>
      <c r="H127" s="61">
        <v>1378.2</v>
      </c>
      <c r="I127" s="163">
        <v>231.047</v>
      </c>
      <c r="J127" s="62">
        <v>1226.9</v>
      </c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</row>
    <row r="128" spans="1:42" s="6" customFormat="1" ht="12.75">
      <c r="A128" s="60"/>
      <c r="B128" s="155" t="s">
        <v>45</v>
      </c>
      <c r="C128" s="61">
        <v>30.6</v>
      </c>
      <c r="D128" s="62">
        <v>23</v>
      </c>
      <c r="E128" s="63"/>
      <c r="F128" s="63"/>
      <c r="G128" s="62"/>
      <c r="H128" s="61">
        <v>30.6</v>
      </c>
      <c r="I128" s="142">
        <v>40.1</v>
      </c>
      <c r="J128" s="62">
        <v>45</v>
      </c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</row>
    <row r="129" spans="1:42" s="6" customFormat="1" ht="27.75" customHeight="1" hidden="1">
      <c r="A129" s="60" t="s">
        <v>158</v>
      </c>
      <c r="B129" s="155" t="s">
        <v>160</v>
      </c>
      <c r="C129" s="61">
        <v>2358</v>
      </c>
      <c r="D129" s="62">
        <v>1769</v>
      </c>
      <c r="E129" s="63"/>
      <c r="F129" s="63"/>
      <c r="G129" s="62"/>
      <c r="H129" s="61">
        <v>2358</v>
      </c>
      <c r="I129" s="142">
        <v>0</v>
      </c>
      <c r="J129" s="62">
        <v>563.8</v>
      </c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</row>
    <row r="130" spans="1:42" s="3" customFormat="1" ht="27.75" customHeight="1">
      <c r="A130" s="105" t="s">
        <v>161</v>
      </c>
      <c r="B130" s="156" t="s">
        <v>65</v>
      </c>
      <c r="C130" s="82">
        <f>C132</f>
        <v>184.2</v>
      </c>
      <c r="D130" s="82">
        <f>D131</f>
        <v>119.6</v>
      </c>
      <c r="E130" s="42"/>
      <c r="F130" s="42"/>
      <c r="G130" s="82"/>
      <c r="H130" s="82">
        <f>H131</f>
        <v>184.2</v>
      </c>
      <c r="I130" s="140">
        <f>I131+I132</f>
        <v>256</v>
      </c>
      <c r="J130" s="23">
        <f>J131</f>
        <v>220.6</v>
      </c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</row>
    <row r="131" spans="1:10" ht="39.75" customHeight="1">
      <c r="A131" s="64" t="s">
        <v>162</v>
      </c>
      <c r="B131" s="157" t="s">
        <v>163</v>
      </c>
      <c r="C131" s="62">
        <v>184.2</v>
      </c>
      <c r="D131" s="62">
        <v>119.6</v>
      </c>
      <c r="E131" s="63"/>
      <c r="F131" s="63"/>
      <c r="G131" s="62"/>
      <c r="H131" s="62">
        <v>184.2</v>
      </c>
      <c r="I131" s="141">
        <v>243.6</v>
      </c>
      <c r="J131" s="26">
        <v>220.6</v>
      </c>
    </row>
    <row r="132" spans="1:42" s="6" customFormat="1" ht="39" customHeight="1">
      <c r="A132" s="64" t="s">
        <v>165</v>
      </c>
      <c r="B132" s="157" t="s">
        <v>166</v>
      </c>
      <c r="C132" s="62">
        <v>184.2</v>
      </c>
      <c r="D132" s="62">
        <v>119.6</v>
      </c>
      <c r="E132" s="63"/>
      <c r="F132" s="63"/>
      <c r="G132" s="62"/>
      <c r="H132" s="62">
        <v>184.2</v>
      </c>
      <c r="I132" s="141">
        <v>12.4</v>
      </c>
      <c r="J132" s="65">
        <v>220.6</v>
      </c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</row>
    <row r="133" spans="1:42" s="3" customFormat="1" ht="24.75" customHeight="1">
      <c r="A133" s="107" t="s">
        <v>167</v>
      </c>
      <c r="B133" s="158" t="s">
        <v>168</v>
      </c>
      <c r="C133" s="82"/>
      <c r="D133" s="82"/>
      <c r="E133" s="42"/>
      <c r="F133" s="42"/>
      <c r="G133" s="82"/>
      <c r="H133" s="82"/>
      <c r="I133" s="140">
        <f>I135+I136</f>
        <v>664.4</v>
      </c>
      <c r="J133" s="23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</row>
    <row r="134" spans="1:42" s="3" customFormat="1" ht="12" customHeight="1">
      <c r="A134" s="107"/>
      <c r="B134" s="162" t="s">
        <v>66</v>
      </c>
      <c r="C134" s="82"/>
      <c r="D134" s="82"/>
      <c r="E134" s="42"/>
      <c r="F134" s="42"/>
      <c r="G134" s="82"/>
      <c r="H134" s="82"/>
      <c r="I134" s="140"/>
      <c r="J134" s="23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</row>
    <row r="135" spans="1:42" s="3" customFormat="1" ht="15.75" customHeight="1">
      <c r="A135" s="107"/>
      <c r="B135" s="162" t="s">
        <v>171</v>
      </c>
      <c r="C135" s="82"/>
      <c r="D135" s="82"/>
      <c r="E135" s="42"/>
      <c r="F135" s="42"/>
      <c r="G135" s="82"/>
      <c r="H135" s="82"/>
      <c r="I135" s="141">
        <v>662.9</v>
      </c>
      <c r="J135" s="23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</row>
    <row r="136" spans="1:42" s="3" customFormat="1" ht="19.5" customHeight="1">
      <c r="A136" s="107"/>
      <c r="B136" s="162" t="s">
        <v>172</v>
      </c>
      <c r="C136" s="82"/>
      <c r="D136" s="82"/>
      <c r="E136" s="42"/>
      <c r="F136" s="42"/>
      <c r="G136" s="82"/>
      <c r="H136" s="82"/>
      <c r="I136" s="141">
        <v>1.5</v>
      </c>
      <c r="J136" s="23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</row>
    <row r="137" spans="1:42" s="3" customFormat="1" ht="25.5" customHeight="1">
      <c r="A137" s="109" t="s">
        <v>164</v>
      </c>
      <c r="B137" s="159" t="s">
        <v>92</v>
      </c>
      <c r="C137" s="82">
        <f>C139+C141+C142+C143</f>
        <v>4369.9</v>
      </c>
      <c r="D137" s="82">
        <f>SUM(D139:D143)</f>
        <v>161.5</v>
      </c>
      <c r="E137" s="42"/>
      <c r="F137" s="42"/>
      <c r="G137" s="82"/>
      <c r="H137" s="82">
        <f>H139+H141+H142+H143</f>
        <v>4369.9</v>
      </c>
      <c r="I137" s="140">
        <f>I143+I145+I144+I139+I140</f>
        <v>2676.2</v>
      </c>
      <c r="J137" s="23">
        <f>SUM(J139:J144)</f>
        <v>375.40000000000003</v>
      </c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</row>
    <row r="138" spans="1:10" ht="12.75">
      <c r="A138" s="61"/>
      <c r="B138" s="157" t="s">
        <v>66</v>
      </c>
      <c r="C138" s="82"/>
      <c r="D138" s="82"/>
      <c r="E138" s="36"/>
      <c r="F138" s="36"/>
      <c r="G138" s="38"/>
      <c r="H138" s="82"/>
      <c r="I138" s="122"/>
      <c r="J138" s="17"/>
    </row>
    <row r="139" spans="1:42" s="6" customFormat="1" ht="26.25" customHeight="1">
      <c r="A139" s="61"/>
      <c r="B139" s="160" t="s">
        <v>178</v>
      </c>
      <c r="C139" s="62">
        <v>14.3</v>
      </c>
      <c r="D139" s="62">
        <v>0</v>
      </c>
      <c r="E139" s="63"/>
      <c r="F139" s="63"/>
      <c r="G139" s="62"/>
      <c r="H139" s="62">
        <v>14.3</v>
      </c>
      <c r="I139" s="142">
        <v>1262.3</v>
      </c>
      <c r="J139" s="62">
        <v>0</v>
      </c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</row>
    <row r="140" spans="1:42" s="6" customFormat="1" ht="25.5">
      <c r="A140" s="61"/>
      <c r="B140" s="161" t="s">
        <v>179</v>
      </c>
      <c r="C140" s="62"/>
      <c r="D140" s="62"/>
      <c r="E140" s="63"/>
      <c r="F140" s="63"/>
      <c r="G140" s="62"/>
      <c r="H140" s="62"/>
      <c r="I140" s="142">
        <v>40</v>
      </c>
      <c r="J140" s="62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</row>
    <row r="141" spans="1:42" s="6" customFormat="1" ht="57" customHeight="1" hidden="1">
      <c r="A141" s="60"/>
      <c r="B141" s="161" t="s">
        <v>67</v>
      </c>
      <c r="C141" s="62">
        <v>109.5</v>
      </c>
      <c r="D141" s="62">
        <v>77.1</v>
      </c>
      <c r="E141" s="63"/>
      <c r="F141" s="63"/>
      <c r="G141" s="62"/>
      <c r="H141" s="62">
        <v>109.5</v>
      </c>
      <c r="I141" s="142">
        <v>0</v>
      </c>
      <c r="J141" s="62">
        <v>119.3</v>
      </c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</row>
    <row r="142" spans="1:42" s="6" customFormat="1" ht="28.5" customHeight="1" hidden="1">
      <c r="A142" s="60"/>
      <c r="B142" s="160" t="s">
        <v>113</v>
      </c>
      <c r="C142" s="62">
        <v>147.7</v>
      </c>
      <c r="D142" s="62">
        <v>84.4</v>
      </c>
      <c r="E142" s="63"/>
      <c r="F142" s="63"/>
      <c r="G142" s="62"/>
      <c r="H142" s="62">
        <v>147.7</v>
      </c>
      <c r="I142" s="142">
        <v>0</v>
      </c>
      <c r="J142" s="62">
        <v>161.8</v>
      </c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</row>
    <row r="143" spans="1:42" s="6" customFormat="1" ht="30.75" customHeight="1">
      <c r="A143" s="61"/>
      <c r="B143" s="161" t="s">
        <v>151</v>
      </c>
      <c r="C143" s="62">
        <v>4098.4</v>
      </c>
      <c r="D143" s="62">
        <v>0</v>
      </c>
      <c r="E143" s="63"/>
      <c r="F143" s="63"/>
      <c r="G143" s="62"/>
      <c r="H143" s="62">
        <v>4098.4</v>
      </c>
      <c r="I143" s="142">
        <v>99.4</v>
      </c>
      <c r="J143" s="62">
        <v>94.3</v>
      </c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</row>
    <row r="144" spans="1:42" s="6" customFormat="1" ht="18" customHeight="1">
      <c r="A144" s="61"/>
      <c r="B144" s="161" t="s">
        <v>150</v>
      </c>
      <c r="C144" s="62"/>
      <c r="D144" s="62"/>
      <c r="E144" s="63"/>
      <c r="F144" s="63"/>
      <c r="G144" s="62"/>
      <c r="H144" s="62"/>
      <c r="I144" s="142">
        <v>800</v>
      </c>
      <c r="J144" s="62">
        <v>0</v>
      </c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</row>
    <row r="145" spans="1:42" s="6" customFormat="1" ht="39" customHeight="1">
      <c r="A145" s="61"/>
      <c r="B145" s="161" t="s">
        <v>173</v>
      </c>
      <c r="C145" s="62"/>
      <c r="D145" s="62"/>
      <c r="E145" s="63"/>
      <c r="F145" s="63"/>
      <c r="G145" s="62"/>
      <c r="H145" s="62"/>
      <c r="I145" s="142">
        <v>474.5</v>
      </c>
      <c r="J145" s="62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</row>
    <row r="146" spans="1:42" s="3" customFormat="1" ht="27.75" customHeight="1">
      <c r="A146" s="110" t="s">
        <v>93</v>
      </c>
      <c r="B146" s="108" t="s">
        <v>46</v>
      </c>
      <c r="C146" s="82">
        <f>C147</f>
        <v>60.6</v>
      </c>
      <c r="D146" s="82">
        <f>D147</f>
        <v>62.6</v>
      </c>
      <c r="E146" s="42"/>
      <c r="F146" s="42"/>
      <c r="G146" s="82"/>
      <c r="H146" s="82">
        <f>H147</f>
        <v>62.6</v>
      </c>
      <c r="I146" s="82">
        <f>I147</f>
        <v>98.4</v>
      </c>
      <c r="J146" s="23">
        <f>J147</f>
        <v>0</v>
      </c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</row>
    <row r="147" spans="1:10" ht="39" customHeight="1">
      <c r="A147" s="111" t="s">
        <v>95</v>
      </c>
      <c r="B147" s="36" t="s">
        <v>94</v>
      </c>
      <c r="C147" s="82">
        <v>60.6</v>
      </c>
      <c r="D147" s="82">
        <v>62.6</v>
      </c>
      <c r="E147" s="36"/>
      <c r="F147" s="36"/>
      <c r="G147" s="38"/>
      <c r="H147" s="82">
        <v>62.6</v>
      </c>
      <c r="I147" s="38">
        <v>98.4</v>
      </c>
      <c r="J147" s="27">
        <v>0</v>
      </c>
    </row>
    <row r="148" spans="1:42" s="3" customFormat="1" ht="39" customHeight="1" hidden="1">
      <c r="A148" s="110" t="s">
        <v>97</v>
      </c>
      <c r="B148" s="42" t="s">
        <v>96</v>
      </c>
      <c r="C148" s="82">
        <v>0</v>
      </c>
      <c r="D148" s="82">
        <v>0</v>
      </c>
      <c r="E148" s="42"/>
      <c r="F148" s="42"/>
      <c r="G148" s="82"/>
      <c r="H148" s="82"/>
      <c r="I148" s="82"/>
      <c r="J148" s="22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</row>
    <row r="149" spans="1:42" s="3" customFormat="1" ht="36.75" customHeight="1" hidden="1">
      <c r="A149" s="110" t="s">
        <v>98</v>
      </c>
      <c r="B149" s="42" t="s">
        <v>99</v>
      </c>
      <c r="C149" s="82">
        <v>0</v>
      </c>
      <c r="D149" s="82">
        <v>0</v>
      </c>
      <c r="E149" s="42"/>
      <c r="F149" s="42"/>
      <c r="G149" s="82"/>
      <c r="H149" s="82"/>
      <c r="I149" s="82"/>
      <c r="J149" s="22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</row>
    <row r="150" spans="1:42" s="3" customFormat="1" ht="39" customHeight="1">
      <c r="A150" s="112"/>
      <c r="B150" s="113" t="s">
        <v>47</v>
      </c>
      <c r="C150" s="114" t="e">
        <f>C122+C8</f>
        <v>#REF!</v>
      </c>
      <c r="D150" s="114">
        <f>D8+D122</f>
        <v>19124.199999999997</v>
      </c>
      <c r="E150" s="115"/>
      <c r="F150" s="115"/>
      <c r="G150" s="116"/>
      <c r="H150" s="117" t="e">
        <f>H122+H8</f>
        <v>#REF!</v>
      </c>
      <c r="I150" s="117">
        <f>I122+I8</f>
        <v>30471.846999999998</v>
      </c>
      <c r="J150" s="66">
        <f>J122+J8</f>
        <v>31364.899999999998</v>
      </c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</row>
    <row r="151" spans="1:10" s="4" customFormat="1" ht="23.25" customHeight="1" hidden="1">
      <c r="A151" s="67"/>
      <c r="B151" s="67"/>
      <c r="C151" s="68"/>
      <c r="D151" s="68"/>
      <c r="E151" s="67"/>
      <c r="F151" s="67"/>
      <c r="G151" s="69"/>
      <c r="H151" s="69"/>
      <c r="I151" s="67"/>
      <c r="J151" s="67"/>
    </row>
    <row r="152" spans="1:10" s="4" customFormat="1" ht="20.25" customHeight="1" hidden="1">
      <c r="A152" s="70"/>
      <c r="B152" s="70" t="s">
        <v>68</v>
      </c>
      <c r="C152" s="71">
        <f>C8-C104+C124</f>
        <v>17968.100000000002</v>
      </c>
      <c r="D152" s="71"/>
      <c r="E152" s="71">
        <f aca="true" t="shared" si="1" ref="E152:J152">E8-E104+E124</f>
        <v>0</v>
      </c>
      <c r="F152" s="71">
        <f t="shared" si="1"/>
        <v>0</v>
      </c>
      <c r="G152" s="71">
        <f t="shared" si="1"/>
        <v>0</v>
      </c>
      <c r="H152" s="72" t="e">
        <f t="shared" si="1"/>
        <v>#REF!</v>
      </c>
      <c r="I152" s="72">
        <f t="shared" si="1"/>
        <v>26526.846999999998</v>
      </c>
      <c r="J152" s="72">
        <f t="shared" si="1"/>
        <v>30768.899999999998</v>
      </c>
    </row>
    <row r="153" spans="1:10" ht="15" hidden="1">
      <c r="A153" s="67"/>
      <c r="B153" s="67"/>
      <c r="C153" s="68"/>
      <c r="D153" s="68"/>
      <c r="E153" s="67"/>
      <c r="F153" s="67"/>
      <c r="G153" s="69"/>
      <c r="H153" s="69"/>
      <c r="I153" s="67"/>
      <c r="J153" s="67"/>
    </row>
    <row r="154" spans="1:10" ht="15" hidden="1">
      <c r="A154" s="70"/>
      <c r="B154" s="70" t="s">
        <v>118</v>
      </c>
      <c r="C154" s="71">
        <f>C152*27.7%</f>
        <v>4977.1637</v>
      </c>
      <c r="D154" s="71"/>
      <c r="E154" s="70"/>
      <c r="F154" s="70"/>
      <c r="G154" s="73"/>
      <c r="H154" s="73" t="e">
        <f>H152*21.3%</f>
        <v>#REF!</v>
      </c>
      <c r="I154" s="70">
        <f>I152*27.7%</f>
        <v>7347.936618999998</v>
      </c>
      <c r="J154" s="70">
        <f>J152*27.7%</f>
        <v>8522.985299999998</v>
      </c>
    </row>
    <row r="155" spans="1:10" ht="15" hidden="1">
      <c r="A155" s="67"/>
      <c r="B155" s="67"/>
      <c r="C155" s="68"/>
      <c r="D155" s="68"/>
      <c r="E155" s="67"/>
      <c r="F155" s="67"/>
      <c r="G155" s="69"/>
      <c r="H155" s="69"/>
      <c r="I155" s="67"/>
      <c r="J155" s="67"/>
    </row>
    <row r="156" spans="1:10" ht="15" hidden="1">
      <c r="A156" s="67"/>
      <c r="B156" s="67"/>
      <c r="C156" s="68"/>
      <c r="D156" s="68"/>
      <c r="E156" s="67"/>
      <c r="F156" s="67"/>
      <c r="G156" s="69"/>
      <c r="H156" s="69"/>
      <c r="I156" s="67"/>
      <c r="J156" s="67"/>
    </row>
    <row r="157" spans="1:10" ht="13.5" customHeight="1">
      <c r="A157" s="172"/>
      <c r="B157" s="172"/>
      <c r="C157" s="172"/>
      <c r="D157" s="172"/>
      <c r="E157" s="172"/>
      <c r="F157" s="172"/>
      <c r="G157" s="172"/>
      <c r="H157" s="172"/>
      <c r="I157" s="172"/>
      <c r="J157" s="172"/>
    </row>
    <row r="158" spans="3:8" s="4" customFormat="1" ht="12.75">
      <c r="C158" s="7"/>
      <c r="D158" s="7"/>
      <c r="G158" s="8"/>
      <c r="H158" s="8"/>
    </row>
    <row r="159" spans="3:8" s="4" customFormat="1" ht="12.75">
      <c r="C159" s="7"/>
      <c r="D159" s="7"/>
      <c r="G159" s="8"/>
      <c r="H159" s="8"/>
    </row>
    <row r="160" spans="3:8" s="4" customFormat="1" ht="12.75">
      <c r="C160" s="7"/>
      <c r="D160" s="7"/>
      <c r="G160" s="8"/>
      <c r="H160" s="8"/>
    </row>
    <row r="161" spans="3:8" s="4" customFormat="1" ht="12.75">
      <c r="C161" s="7"/>
      <c r="D161" s="7"/>
      <c r="G161" s="8"/>
      <c r="H161" s="8"/>
    </row>
    <row r="162" spans="3:8" s="4" customFormat="1" ht="12.75">
      <c r="C162" s="7"/>
      <c r="D162" s="7"/>
      <c r="G162" s="8"/>
      <c r="H162" s="8"/>
    </row>
    <row r="163" spans="3:8" s="4" customFormat="1" ht="12.75">
      <c r="C163" s="7"/>
      <c r="D163" s="7"/>
      <c r="G163" s="8"/>
      <c r="H163" s="8"/>
    </row>
    <row r="164" spans="3:8" s="4" customFormat="1" ht="12.75">
      <c r="C164" s="7"/>
      <c r="D164" s="7"/>
      <c r="G164" s="8"/>
      <c r="H164" s="8"/>
    </row>
    <row r="165" spans="3:8" s="4" customFormat="1" ht="12.75">
      <c r="C165" s="7"/>
      <c r="D165" s="7"/>
      <c r="G165" s="8"/>
      <c r="H165" s="8"/>
    </row>
    <row r="166" spans="3:8" s="4" customFormat="1" ht="12.75">
      <c r="C166" s="7"/>
      <c r="D166" s="7"/>
      <c r="G166" s="8"/>
      <c r="H166" s="8"/>
    </row>
    <row r="167" spans="3:8" s="4" customFormat="1" ht="12.75">
      <c r="C167" s="7"/>
      <c r="D167" s="7"/>
      <c r="G167" s="8"/>
      <c r="H167" s="8"/>
    </row>
    <row r="168" spans="3:8" s="4" customFormat="1" ht="12.75">
      <c r="C168" s="7"/>
      <c r="D168" s="7"/>
      <c r="G168" s="8"/>
      <c r="H168" s="8"/>
    </row>
    <row r="169" spans="3:8" s="4" customFormat="1" ht="12.75">
      <c r="C169" s="7"/>
      <c r="D169" s="7"/>
      <c r="G169" s="8"/>
      <c r="H169" s="8"/>
    </row>
    <row r="170" spans="3:8" s="4" customFormat="1" ht="12.75">
      <c r="C170" s="7"/>
      <c r="D170" s="7"/>
      <c r="G170" s="8"/>
      <c r="H170" s="8"/>
    </row>
    <row r="171" spans="3:8" s="4" customFormat="1" ht="12.75">
      <c r="C171" s="7"/>
      <c r="D171" s="7"/>
      <c r="G171" s="8"/>
      <c r="H171" s="8"/>
    </row>
    <row r="172" spans="3:8" s="4" customFormat="1" ht="12.75">
      <c r="C172" s="7"/>
      <c r="D172" s="7"/>
      <c r="G172" s="8"/>
      <c r="H172" s="8"/>
    </row>
    <row r="173" spans="3:8" s="4" customFormat="1" ht="12.75">
      <c r="C173" s="7"/>
      <c r="D173" s="7"/>
      <c r="G173" s="8"/>
      <c r="H173" s="8"/>
    </row>
    <row r="174" spans="3:8" s="4" customFormat="1" ht="12.75">
      <c r="C174" s="7"/>
      <c r="D174" s="7"/>
      <c r="G174" s="8"/>
      <c r="H174" s="8"/>
    </row>
    <row r="175" spans="3:8" s="4" customFormat="1" ht="12.75">
      <c r="C175" s="7"/>
      <c r="D175" s="7"/>
      <c r="G175" s="8"/>
      <c r="H175" s="8"/>
    </row>
    <row r="176" spans="3:8" s="4" customFormat="1" ht="12.75">
      <c r="C176" s="7"/>
      <c r="D176" s="7"/>
      <c r="G176" s="8"/>
      <c r="H176" s="8"/>
    </row>
    <row r="177" spans="3:8" s="4" customFormat="1" ht="12.75">
      <c r="C177" s="7"/>
      <c r="D177" s="7"/>
      <c r="G177" s="8"/>
      <c r="H177" s="8"/>
    </row>
    <row r="178" spans="3:8" s="4" customFormat="1" ht="12.75">
      <c r="C178" s="7"/>
      <c r="D178" s="7"/>
      <c r="G178" s="8"/>
      <c r="H178" s="8"/>
    </row>
    <row r="179" spans="3:8" s="4" customFormat="1" ht="12.75">
      <c r="C179" s="7"/>
      <c r="D179" s="7"/>
      <c r="G179" s="8"/>
      <c r="H179" s="8"/>
    </row>
    <row r="180" spans="3:8" s="4" customFormat="1" ht="12.75">
      <c r="C180" s="7"/>
      <c r="D180" s="7"/>
      <c r="G180" s="8"/>
      <c r="H180" s="8"/>
    </row>
    <row r="181" spans="3:8" s="4" customFormat="1" ht="12.75">
      <c r="C181" s="7"/>
      <c r="D181" s="7"/>
      <c r="G181" s="8"/>
      <c r="H181" s="8"/>
    </row>
    <row r="182" spans="3:8" s="4" customFormat="1" ht="12.75">
      <c r="C182" s="7"/>
      <c r="D182" s="7"/>
      <c r="G182" s="8"/>
      <c r="H182" s="8"/>
    </row>
    <row r="183" spans="3:8" s="4" customFormat="1" ht="12.75">
      <c r="C183" s="7"/>
      <c r="D183" s="7"/>
      <c r="G183" s="8"/>
      <c r="H183" s="8"/>
    </row>
    <row r="184" spans="3:8" s="4" customFormat="1" ht="12.75">
      <c r="C184" s="7"/>
      <c r="D184" s="7"/>
      <c r="G184" s="8"/>
      <c r="H184" s="8"/>
    </row>
    <row r="185" spans="3:8" s="4" customFormat="1" ht="12.75">
      <c r="C185" s="7"/>
      <c r="D185" s="7"/>
      <c r="G185" s="8"/>
      <c r="H185" s="8"/>
    </row>
    <row r="186" spans="3:8" s="4" customFormat="1" ht="12.75">
      <c r="C186" s="7"/>
      <c r="D186" s="7"/>
      <c r="G186" s="8"/>
      <c r="H186" s="8"/>
    </row>
    <row r="187" spans="3:8" s="4" customFormat="1" ht="12.75">
      <c r="C187" s="7"/>
      <c r="D187" s="7"/>
      <c r="G187" s="8"/>
      <c r="H187" s="8"/>
    </row>
    <row r="188" spans="3:8" s="4" customFormat="1" ht="12.75">
      <c r="C188" s="7"/>
      <c r="D188" s="7"/>
      <c r="G188" s="8"/>
      <c r="H188" s="8"/>
    </row>
    <row r="189" spans="3:8" s="4" customFormat="1" ht="12.75">
      <c r="C189" s="7"/>
      <c r="D189" s="7"/>
      <c r="G189" s="8"/>
      <c r="H189" s="8"/>
    </row>
    <row r="190" spans="3:8" s="4" customFormat="1" ht="12.75">
      <c r="C190" s="7"/>
      <c r="D190" s="7"/>
      <c r="G190" s="8"/>
      <c r="H190" s="8"/>
    </row>
    <row r="191" spans="3:8" s="4" customFormat="1" ht="12.75">
      <c r="C191" s="7"/>
      <c r="D191" s="7"/>
      <c r="G191" s="8"/>
      <c r="H191" s="8"/>
    </row>
    <row r="192" spans="3:8" s="4" customFormat="1" ht="12.75">
      <c r="C192" s="7"/>
      <c r="D192" s="7"/>
      <c r="G192" s="8"/>
      <c r="H192" s="8"/>
    </row>
    <row r="193" spans="3:8" s="4" customFormat="1" ht="12.75">
      <c r="C193" s="7"/>
      <c r="D193" s="7"/>
      <c r="G193" s="8"/>
      <c r="H193" s="8"/>
    </row>
    <row r="194" spans="3:8" s="4" customFormat="1" ht="12.75">
      <c r="C194" s="7"/>
      <c r="D194" s="7"/>
      <c r="G194" s="8"/>
      <c r="H194" s="8"/>
    </row>
    <row r="195" spans="3:8" s="4" customFormat="1" ht="12.75">
      <c r="C195" s="7"/>
      <c r="D195" s="7"/>
      <c r="G195" s="8"/>
      <c r="H195" s="8"/>
    </row>
    <row r="196" spans="3:8" s="4" customFormat="1" ht="12.75">
      <c r="C196" s="7"/>
      <c r="D196" s="7"/>
      <c r="G196" s="8"/>
      <c r="H196" s="8"/>
    </row>
    <row r="197" spans="3:8" s="4" customFormat="1" ht="12.75">
      <c r="C197" s="7"/>
      <c r="D197" s="7"/>
      <c r="G197" s="8"/>
      <c r="H197" s="8"/>
    </row>
    <row r="198" spans="3:8" s="4" customFormat="1" ht="12.75">
      <c r="C198" s="7"/>
      <c r="D198" s="7"/>
      <c r="G198" s="8"/>
      <c r="H198" s="8"/>
    </row>
    <row r="199" spans="3:8" s="4" customFormat="1" ht="12.75">
      <c r="C199" s="7"/>
      <c r="D199" s="7"/>
      <c r="G199" s="8"/>
      <c r="H199" s="8"/>
    </row>
    <row r="200" spans="3:8" s="4" customFormat="1" ht="12.75">
      <c r="C200" s="7"/>
      <c r="D200" s="7"/>
      <c r="G200" s="8"/>
      <c r="H200" s="8"/>
    </row>
    <row r="201" spans="3:8" s="4" customFormat="1" ht="12.75">
      <c r="C201" s="7"/>
      <c r="D201" s="7"/>
      <c r="G201" s="8"/>
      <c r="H201" s="8"/>
    </row>
    <row r="202" spans="3:8" s="4" customFormat="1" ht="12.75">
      <c r="C202" s="7"/>
      <c r="D202" s="7"/>
      <c r="G202" s="8"/>
      <c r="H202" s="8"/>
    </row>
    <row r="203" spans="3:8" s="4" customFormat="1" ht="12.75">
      <c r="C203" s="7"/>
      <c r="D203" s="7"/>
      <c r="G203" s="8"/>
      <c r="H203" s="8"/>
    </row>
    <row r="204" spans="3:8" s="4" customFormat="1" ht="12.75">
      <c r="C204" s="7"/>
      <c r="D204" s="7"/>
      <c r="G204" s="8"/>
      <c r="H204" s="8"/>
    </row>
    <row r="205" spans="3:8" s="4" customFormat="1" ht="12.75">
      <c r="C205" s="7"/>
      <c r="D205" s="7"/>
      <c r="G205" s="8"/>
      <c r="H205" s="8"/>
    </row>
    <row r="206" spans="3:8" s="4" customFormat="1" ht="12.75">
      <c r="C206" s="7"/>
      <c r="D206" s="7"/>
      <c r="G206" s="8"/>
      <c r="H206" s="8"/>
    </row>
    <row r="207" spans="3:8" s="4" customFormat="1" ht="12.75">
      <c r="C207" s="7"/>
      <c r="D207" s="7"/>
      <c r="G207" s="8"/>
      <c r="H207" s="8"/>
    </row>
    <row r="208" spans="3:8" s="4" customFormat="1" ht="12.75">
      <c r="C208" s="7"/>
      <c r="D208" s="7"/>
      <c r="G208" s="8"/>
      <c r="H208" s="8"/>
    </row>
    <row r="209" spans="3:8" s="4" customFormat="1" ht="12.75">
      <c r="C209" s="7"/>
      <c r="D209" s="7"/>
      <c r="G209" s="8"/>
      <c r="H209" s="8"/>
    </row>
    <row r="210" spans="3:8" s="4" customFormat="1" ht="12.75">
      <c r="C210" s="7"/>
      <c r="D210" s="7"/>
      <c r="G210" s="8"/>
      <c r="H210" s="8"/>
    </row>
    <row r="211" spans="3:8" s="4" customFormat="1" ht="12.75">
      <c r="C211" s="7"/>
      <c r="D211" s="7"/>
      <c r="G211" s="8"/>
      <c r="H211" s="8"/>
    </row>
    <row r="212" spans="3:8" s="4" customFormat="1" ht="12.75">
      <c r="C212" s="7"/>
      <c r="D212" s="7"/>
      <c r="G212" s="8"/>
      <c r="H212" s="8"/>
    </row>
    <row r="213" spans="3:8" s="4" customFormat="1" ht="12.75">
      <c r="C213" s="7"/>
      <c r="D213" s="7"/>
      <c r="G213" s="8"/>
      <c r="H213" s="8"/>
    </row>
    <row r="214" spans="3:8" s="4" customFormat="1" ht="12.75">
      <c r="C214" s="7"/>
      <c r="D214" s="7"/>
      <c r="G214" s="8"/>
      <c r="H214" s="8"/>
    </row>
    <row r="215" spans="3:8" s="4" customFormat="1" ht="12.75">
      <c r="C215" s="7"/>
      <c r="D215" s="7"/>
      <c r="G215" s="8"/>
      <c r="H215" s="8"/>
    </row>
    <row r="216" spans="3:8" s="4" customFormat="1" ht="12.75">
      <c r="C216" s="7"/>
      <c r="D216" s="7"/>
      <c r="G216" s="8"/>
      <c r="H216" s="8"/>
    </row>
    <row r="217" spans="3:8" s="4" customFormat="1" ht="12.75">
      <c r="C217" s="7"/>
      <c r="D217" s="7"/>
      <c r="G217" s="8"/>
      <c r="H217" s="8"/>
    </row>
    <row r="218" spans="3:8" s="4" customFormat="1" ht="12.75">
      <c r="C218" s="7"/>
      <c r="D218" s="7"/>
      <c r="G218" s="8"/>
      <c r="H218" s="8"/>
    </row>
    <row r="219" spans="3:8" s="4" customFormat="1" ht="12.75">
      <c r="C219" s="7"/>
      <c r="D219" s="7"/>
      <c r="G219" s="8"/>
      <c r="H219" s="8"/>
    </row>
    <row r="220" spans="3:8" s="4" customFormat="1" ht="12.75">
      <c r="C220" s="7"/>
      <c r="D220" s="7"/>
      <c r="G220" s="8"/>
      <c r="H220" s="8"/>
    </row>
    <row r="221" spans="3:8" s="4" customFormat="1" ht="12.75">
      <c r="C221" s="7"/>
      <c r="D221" s="7"/>
      <c r="G221" s="8"/>
      <c r="H221" s="8"/>
    </row>
  </sheetData>
  <sheetProtection/>
  <mergeCells count="14">
    <mergeCell ref="A157:J157"/>
    <mergeCell ref="A5:J5"/>
    <mergeCell ref="A6:A7"/>
    <mergeCell ref="B6:B7"/>
    <mergeCell ref="C6:C7"/>
    <mergeCell ref="D6:D7"/>
    <mergeCell ref="E6:G6"/>
    <mergeCell ref="H6:H7"/>
    <mergeCell ref="B1:J1"/>
    <mergeCell ref="B2:I2"/>
    <mergeCell ref="I6:I7"/>
    <mergeCell ref="J6:J7"/>
    <mergeCell ref="B4:I4"/>
    <mergeCell ref="B3:J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2021-06-23T11:35:03Z</cp:lastPrinted>
  <dcterms:created xsi:type="dcterms:W3CDTF">1996-10-08T23:32:33Z</dcterms:created>
  <dcterms:modified xsi:type="dcterms:W3CDTF">2021-06-23T11:35:16Z</dcterms:modified>
  <cp:category/>
  <cp:version/>
  <cp:contentType/>
  <cp:contentStatus/>
</cp:coreProperties>
</file>